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301 - Přeložka vodovodu" sheetId="2" r:id="rId2"/>
    <sheet name="SO 302 - Provizorní přelo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301 - Přeložka vodovodu'!$C$122:$K$246</definedName>
    <definedName name="_xlnm.Print_Area" localSheetId="1">'SO 301 - Přeložka vodovodu'!$C$4:$J$76,'SO 301 - Přeložka vodovodu'!$C$82:$J$104,'SO 301 - Přeložka vodovodu'!$C$110:$K$246</definedName>
    <definedName name="_xlnm.Print_Titles" localSheetId="1">'SO 301 - Přeložka vodovodu'!$122:$122</definedName>
    <definedName name="_xlnm._FilterDatabase" localSheetId="2" hidden="1">'SO 302 - Provizorní přelo...'!$C$119:$K$152</definedName>
    <definedName name="_xlnm.Print_Area" localSheetId="2">'SO 302 - Provizorní přelo...'!$C$4:$J$76,'SO 302 - Provizorní přelo...'!$C$82:$J$101,'SO 302 - Provizorní přelo...'!$C$107:$K$152</definedName>
    <definedName name="_xlnm.Print_Titles" localSheetId="2">'SO 302 - Provizorní přelo...'!$119:$119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152"/>
  <c r="BH152"/>
  <c r="BG152"/>
  <c r="BF152"/>
  <c r="T152"/>
  <c r="T151"/>
  <c r="R152"/>
  <c r="R151"/>
  <c r="P152"/>
  <c r="P151"/>
  <c r="BK152"/>
  <c r="BK151"/>
  <c r="J151"/>
  <c r="J152"/>
  <c r="BE152"/>
  <c r="J100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99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F37"/>
  <c i="1" r="BD96"/>
  <c i="3" r="BH123"/>
  <c r="F36"/>
  <c i="1" r="BC96"/>
  <c i="3" r="BG123"/>
  <c r="F35"/>
  <c i="1" r="BB96"/>
  <c i="3" r="BF123"/>
  <c r="J34"/>
  <c i="1" r="AW96"/>
  <c i="3" r="F34"/>
  <c i="1" r="BA96"/>
  <c i="3" r="T123"/>
  <c r="T122"/>
  <c r="T121"/>
  <c r="T120"/>
  <c r="R123"/>
  <c r="R122"/>
  <c r="R121"/>
  <c r="R120"/>
  <c r="P123"/>
  <c r="P122"/>
  <c r="P121"/>
  <c r="P120"/>
  <c i="1" r="AU96"/>
  <c i="3" r="BK123"/>
  <c r="BK122"/>
  <c r="J122"/>
  <c r="BK121"/>
  <c r="J121"/>
  <c r="BK120"/>
  <c r="J120"/>
  <c r="J96"/>
  <c r="J30"/>
  <c i="1" r="AG96"/>
  <c i="3" r="J123"/>
  <c r="BE123"/>
  <c r="J33"/>
  <c i="1" r="AV96"/>
  <c i="3" r="F33"/>
  <c i="1" r="AZ96"/>
  <c i="3" r="J98"/>
  <c r="J97"/>
  <c r="J116"/>
  <c r="F116"/>
  <c r="F114"/>
  <c r="E112"/>
  <c r="J91"/>
  <c r="F91"/>
  <c r="F89"/>
  <c r="E87"/>
  <c r="J39"/>
  <c r="J24"/>
  <c r="E24"/>
  <c r="J117"/>
  <c r="J92"/>
  <c r="J23"/>
  <c r="J18"/>
  <c r="E18"/>
  <c r="F117"/>
  <c r="F92"/>
  <c r="J17"/>
  <c r="J12"/>
  <c r="J114"/>
  <c r="J89"/>
  <c r="E7"/>
  <c r="E110"/>
  <c r="E85"/>
  <c i="2" r="J37"/>
  <c r="J36"/>
  <c i="1" r="AY95"/>
  <c i="2" r="J35"/>
  <c i="1" r="AX95"/>
  <c i="2" r="BI246"/>
  <c r="BH246"/>
  <c r="BG246"/>
  <c r="BF246"/>
  <c r="T246"/>
  <c r="T245"/>
  <c r="R246"/>
  <c r="R245"/>
  <c r="P246"/>
  <c r="P245"/>
  <c r="BK246"/>
  <c r="BK245"/>
  <c r="J245"/>
  <c r="J246"/>
  <c r="BE246"/>
  <c r="J103"/>
  <c r="BI244"/>
  <c r="BH244"/>
  <c r="BG244"/>
  <c r="BF244"/>
  <c r="T244"/>
  <c r="T243"/>
  <c r="R244"/>
  <c r="R243"/>
  <c r="P244"/>
  <c r="P243"/>
  <c r="BK244"/>
  <c r="BK243"/>
  <c r="J243"/>
  <c r="J244"/>
  <c r="BE244"/>
  <c r="J102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101"/>
  <c r="BI168"/>
  <c r="BH168"/>
  <c r="BG168"/>
  <c r="BF168"/>
  <c r="T168"/>
  <c r="T167"/>
  <c r="R168"/>
  <c r="R167"/>
  <c r="P168"/>
  <c r="P167"/>
  <c r="BK168"/>
  <c r="BK167"/>
  <c r="J167"/>
  <c r="J168"/>
  <c r="BE168"/>
  <c r="J100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59"/>
  <c r="BH159"/>
  <c r="BG159"/>
  <c r="BF159"/>
  <c r="T159"/>
  <c r="T158"/>
  <c r="R159"/>
  <c r="R158"/>
  <c r="P159"/>
  <c r="P158"/>
  <c r="BK159"/>
  <c r="BK158"/>
  <c r="J158"/>
  <c r="J159"/>
  <c r="BE159"/>
  <c r="J99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F37"/>
  <c i="1" r="BD95"/>
  <c i="2" r="BH126"/>
  <c r="F36"/>
  <c i="1" r="BC95"/>
  <c i="2" r="BG126"/>
  <c r="F35"/>
  <c i="1" r="BB95"/>
  <c i="2" r="BF126"/>
  <c r="J34"/>
  <c i="1" r="AW95"/>
  <c i="2" r="F34"/>
  <c i="1" r="BA95"/>
  <c i="2" r="T126"/>
  <c r="T125"/>
  <c r="T124"/>
  <c r="T123"/>
  <c r="R126"/>
  <c r="R125"/>
  <c r="R124"/>
  <c r="R123"/>
  <c r="P126"/>
  <c r="P125"/>
  <c r="P124"/>
  <c r="P123"/>
  <c i="1" r="AU95"/>
  <c i="2" r="BK126"/>
  <c r="BK125"/>
  <c r="J125"/>
  <c r="BK124"/>
  <c r="J124"/>
  <c r="BK123"/>
  <c r="J123"/>
  <c r="J96"/>
  <c r="J30"/>
  <c i="1" r="AG95"/>
  <c i="2" r="J126"/>
  <c r="BE126"/>
  <c r="J33"/>
  <c i="1" r="AV95"/>
  <c i="2" r="F33"/>
  <c i="1" r="AZ95"/>
  <c i="2" r="J98"/>
  <c r="J97"/>
  <c r="J119"/>
  <c r="F119"/>
  <c r="F117"/>
  <c r="E115"/>
  <c r="J91"/>
  <c r="F91"/>
  <c r="F89"/>
  <c r="E87"/>
  <c r="J39"/>
  <c r="J24"/>
  <c r="E24"/>
  <c r="J120"/>
  <c r="J92"/>
  <c r="J23"/>
  <c r="J18"/>
  <c r="E18"/>
  <c r="F120"/>
  <c r="F92"/>
  <c r="J17"/>
  <c r="J12"/>
  <c r="J117"/>
  <c r="J89"/>
  <c r="E7"/>
  <c r="E11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<sst xmlns="http://schemas.openxmlformats.org/spreadsheetml/2006/main">
  <si>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</si>
  <si>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</si>
  <si>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</si>
  <si>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</si>
  <si>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</si>
  <si>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{a156b291-1a35-48c7-9b22-161544b28192}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</si>
  <si>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</si>
  <si>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</si>
  <si>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</si>
  <si>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</si>
  <si>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</si>
  <si>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</si>
  <si>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</si>
  <si>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</si>
  <si>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12/19/2019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</si>
  <si>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</si>
  <si>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</si>
  <si>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mostu Dr. E. Beneše přes Vltavu v Českém Krumlově</t>
  </si>
  <si>
    <t>KSO:</t>
  </si>
  <si>
    <t>CC-CZ:</t>
  </si>
  <si>
    <t>Místo:</t>
  </si>
  <si>
    <t>Český Krumlov</t>
  </si>
  <si>
    <t>Datum:</t>
  </si>
  <si>
    <t>19. 12. 2019</t>
  </si>
  <si>
    <t>Zadavatel:</t>
  </si>
  <si>
    <t>IČ:</t>
  </si>
  <si>
    <t>Město Č. Krumlov, nám. Svornosti 1, 381 01 Č Krum.</t>
  </si>
  <si>
    <t>DIČ:</t>
  </si>
  <si>
    <t>Uchazeč:</t>
  </si>
  <si>
    <t>Vyplň údaj</t>
  </si>
  <si>
    <t>Projektant:</t>
  </si>
  <si>
    <t>Vakprojekt s.r.o., B.Němcové12/2,370 01 Č Budějovi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</si>
  <si>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</si>
  <si>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</si>
  <si>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</si>
  <si>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</si>
  <si>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</si>
  <si>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</si>
  <si>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</si>
  <si>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</si>
  <si>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</si>
  <si>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</si>
  <si>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</si>
  <si>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</si>
  <si>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</si>
  <si>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</si>
  <si>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</si>
  <si>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</si>
  <si>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</si>
  <si>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</si>
  <si>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</si>
  <si>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</si>
  <si>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</si>
  <si>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</si>
  <si>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</si>
  <si>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</si>
  <si>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</si>
  <si>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</si>
  <si>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</si>
  <si>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</si>
  <si>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</si>
  <si>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</si>
  <si>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</si>
  <si>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</si>
  <si>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</si>
  <si>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</si>
  <si>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</si>
  <si>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</si>
  <si>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</si>
  <si>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</si>
  <si>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</si>
  <si>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</si>
  <si>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</si>
  <si>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</si>
  <si>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</si>
  <si>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</si>
  <si>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</si>
  <si>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</si>
  <si>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</si>
  <si>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</si>
  <si>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</si>
  <si>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</si>
  <si>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Přeložka vodovodu</t>
  </si>
  <si>
    <t>STA</t>
  </si>
  <si>
    <t>1</t>
  </si>
  <si>
    <t>{261aea82-16b1-4cbb-95d6-e9aa9ad55095}</t>
  </si>
  <si>
    <t>2</t>
  </si>
  <si>
    <t>SO 302</t>
  </si>
  <si>
    <t>Provizorní přeložka vodovodu</t>
  </si>
  <si>
    <t>{bc685e54-27d6-4008-b29d-68f3322dddcf}</t>
  </si>
  <si>
    <t>H1</t>
  </si>
  <si>
    <t>VÝKOP</t>
  </si>
  <si>
    <t>M3</t>
  </si>
  <si>
    <t>39,6</t>
  </si>
  <si>
    <t>O1</t>
  </si>
  <si>
    <t>OBSYP</t>
  </si>
  <si>
    <t>10,704</t>
  </si>
  <si>
    <t>KRYCÍ LIST SOUPISU PRACÍ</t>
  </si>
  <si>
    <t>L1</t>
  </si>
  <si>
    <t>LOŽE</t>
  </si>
  <si>
    <t>2,64</t>
  </si>
  <si>
    <t>Z1</t>
  </si>
  <si>
    <t>ZÁSYP</t>
  </si>
  <si>
    <t>26,256</t>
  </si>
  <si>
    <t>S1</t>
  </si>
  <si>
    <t>SKLÁDKA</t>
  </si>
  <si>
    <t>13,344</t>
  </si>
  <si>
    <t>Objekt:</t>
  </si>
  <si>
    <t>SO 301 - Přeložka vodovodu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</si>
  <si>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</si>
  <si>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</si>
  <si>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</si>
  <si>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</si>
  <si>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</si>
  <si>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</si>
  <si>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</si>
  <si>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</si>
  <si>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</si>
  <si>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</si>
  <si>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</si>
  <si>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</si>
  <si>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</si>
  <si>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</si>
  <si>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</si>
  <si>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</si>
  <si>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</si>
  <si>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</si>
  <si>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</si>
  <si>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</si>
  <si>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</si>
  <si>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</si>
  <si>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</si>
  <si>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</si>
  <si>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</si>
  <si>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</si>
  <si>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</si>
  <si>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</si>
  <si>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</si>
  <si>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90</t>
  </si>
  <si>
    <t>K</t>
  </si>
  <si>
    <t>113106122</t>
  </si>
  <si>
    <t>Rozebrání dlažeb z kamenných dlaždic komunikací pro pěší ručně</t>
  </si>
  <si>
    <t>m2</t>
  </si>
  <si>
    <t>4</t>
  </si>
  <si>
    <t>-1540353852</t>
  </si>
  <si>
    <t>VV</t>
  </si>
  <si>
    <t>2,5*2,5+20*2,5</t>
  </si>
  <si>
    <t>115101201</t>
  </si>
  <si>
    <t>Čerpání vody na dopravní výšku do 10 m s uvažovaným průměrným přítokem do 500 l/min</t>
  </si>
  <si>
    <t>hod</t>
  </si>
  <si>
    <t>611912460</t>
  </si>
  <si>
    <t>115101301</t>
  </si>
  <si>
    <t>Pohotovost čerpací soupravy pro dopravní výšku do 10 m přítok do 500 l/min</t>
  </si>
  <si>
    <t>den</t>
  </si>
  <si>
    <t>-1694675852</t>
  </si>
  <si>
    <t>43</t>
  </si>
  <si>
    <t>132301201</t>
  </si>
  <si>
    <t>Hloubení rýh š do 2000 mm v hornině tř. 4 objemu do 100 m3</t>
  </si>
  <si>
    <t>m3</t>
  </si>
  <si>
    <t>-1128659761</t>
  </si>
  <si>
    <t>"PE 160" 1,5*1,2*2</t>
  </si>
  <si>
    <t>"PE D63" 1,5*1,2*20</t>
  </si>
  <si>
    <t>Součet</t>
  </si>
  <si>
    <t>44</t>
  </si>
  <si>
    <t>132301209</t>
  </si>
  <si>
    <t>Příplatek za lepivost k hloubení rýh š do 2000 mm v hornině tř. 4</t>
  </si>
  <si>
    <t>1427286843</t>
  </si>
  <si>
    <t>151811131</t>
  </si>
  <si>
    <t>Zřízení pažicích boxů pro pažení a rozepření stěn rýh podzemního vedení hloubka výkopu do 4 m, šířka do 1,2 m</t>
  </si>
  <si>
    <t>-1589332577</t>
  </si>
  <si>
    <t>"PE 160" 1,5*2*2</t>
  </si>
  <si>
    <t>"PE D63" 1,5*2*20</t>
  </si>
  <si>
    <t>5</t>
  </si>
  <si>
    <t>151811231</t>
  </si>
  <si>
    <t>Odstranění pažicích boxů pro pažení a rozepření stěn rýh podzemního vedení hloubka výkopu do 4 m, šířka do 1,2 m</t>
  </si>
  <si>
    <t>174205870</t>
  </si>
  <si>
    <t>6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</si>
  <si>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</si>
  <si>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</si>
  <si>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1331163327</t>
  </si>
  <si>
    <t>45</t>
  </si>
  <si>
    <t>162701105</t>
  </si>
  <si>
    <t>Vodorovné přemístění do 10000 m výkopku/sypaniny z horniny tř. 1 až 4</t>
  </si>
  <si>
    <t>-690083625</t>
  </si>
  <si>
    <t>H1-Z1</t>
  </si>
  <si>
    <t>46</t>
  </si>
  <si>
    <t>162701109</t>
  </si>
  <si>
    <t>Příplatek k vodorovnému přemístění výkopku/sypaniny z horniny tř. 1 až 4 ZKD 1000 m přes 10000 m</t>
  </si>
  <si>
    <t>252774818</t>
  </si>
  <si>
    <t>13,344*5 'Přepočtené koeficientem množství</t>
  </si>
  <si>
    <t>8</t>
  </si>
  <si>
    <t>171201201</t>
  </si>
  <si>
    <t>Uložení sypaniny na skládky</t>
  </si>
  <si>
    <t>-887839322</t>
  </si>
  <si>
    <t>9</t>
  </si>
  <si>
    <t>171201211</t>
  </si>
  <si>
    <t>Poplatek za uložení stavebního odpadu na skládce (skládkovné) zeminy a kameniva zatříděného do Katalogu odpadů pod kódem 170 504</t>
  </si>
  <si>
    <t>t</t>
  </si>
  <si>
    <t>849337981</t>
  </si>
  <si>
    <t>10</t>
  </si>
  <si>
    <t>174101101</t>
  </si>
  <si>
    <t>Zásyp sypaninou z jakékoliv horniny s uložením výkopku ve vrstvách se zhutněním jam, šachet, rýh nebo kolem objektů v těchto vykopávkách</t>
  </si>
  <si>
    <t>-1806339116</t>
  </si>
  <si>
    <t>H1-O1-L1</t>
  </si>
  <si>
    <t>11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</si>
  <si>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</si>
  <si>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</si>
  <si>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-1247500780</t>
  </si>
  <si>
    <t>"PE 160" 0,46*1,2*2</t>
  </si>
  <si>
    <t>"PE D63" 0,4*1,2*20</t>
  </si>
  <si>
    <t>12</t>
  </si>
  <si>
    <t>M</t>
  </si>
  <si>
    <t>58341341</t>
  </si>
  <si>
    <t>kamenivo drcené drobné frakce 0/4</t>
  </si>
  <si>
    <t>1048489465</t>
  </si>
  <si>
    <t>10,704*1,9 'Přepočtené koeficientem množství</t>
  </si>
  <si>
    <t>Vodorovné konstrukce</t>
  </si>
  <si>
    <t>16</t>
  </si>
  <si>
    <t>451572111</t>
  </si>
  <si>
    <t>Lože pod potrubí otevřený výkop z kameniva drobného těženého</t>
  </si>
  <si>
    <t>-862580357</t>
  </si>
  <si>
    <t>"PE 160" 0,1*1,2*2</t>
  </si>
  <si>
    <t>"PE D63" 0,1*1,2*20</t>
  </si>
  <si>
    <t>17</t>
  </si>
  <si>
    <t>452313141</t>
  </si>
  <si>
    <t>Podkladní bloky z betonu prostého tř. C 16/20 otevřený výkop</t>
  </si>
  <si>
    <t>-1274553462</t>
  </si>
  <si>
    <t>0,3*0,3*0,3*5</t>
  </si>
  <si>
    <t>18</t>
  </si>
  <si>
    <t>452353101</t>
  </si>
  <si>
    <t>Bednění podkladních a zajišťovacích konstrukcí v otevřeném výkopu bloků pro potrubí</t>
  </si>
  <si>
    <t>1340217448</t>
  </si>
  <si>
    <t>0,3*0,3*4*5</t>
  </si>
  <si>
    <t>Komunikace pozemní</t>
  </si>
  <si>
    <t>93</t>
  </si>
  <si>
    <t>591111111</t>
  </si>
  <si>
    <t>Kladení dlažby z kostek velkých z kamene do lože z kameniva těženého tl 50 mm ze stávajících kostek</t>
  </si>
  <si>
    <t>-1355124607</t>
  </si>
  <si>
    <t>Trubní vedení</t>
  </si>
  <si>
    <t>19</t>
  </si>
  <si>
    <t>857242122</t>
  </si>
  <si>
    <t>Montáž litinových tvarovek jednoosých přírubových otevřený výkop DN 80</t>
  </si>
  <si>
    <t>kus</t>
  </si>
  <si>
    <t>370132281</t>
  </si>
  <si>
    <t>47</t>
  </si>
  <si>
    <t>55253994</t>
  </si>
  <si>
    <t>koleno přírubové z tvárné litiny,práškový epoxid tl 250µm FFK-kus DN 50- 45°</t>
  </si>
  <si>
    <t>879861536</t>
  </si>
  <si>
    <t>1*1,01 'Přepočtené koeficientem množství</t>
  </si>
  <si>
    <t>48</t>
  </si>
  <si>
    <t>55253995</t>
  </si>
  <si>
    <t>koleno přírubové z tvárné litiny,práškový epoxid tl 250µm FFK-kus DN 50- 90°</t>
  </si>
  <si>
    <t>-1027885257</t>
  </si>
  <si>
    <t>2*1,01 'Přepočtené koeficientem množství</t>
  </si>
  <si>
    <t>50</t>
  </si>
  <si>
    <t>HLE.HL7100</t>
  </si>
  <si>
    <t>Koncová - "žabí" klapka DN50 s klapkou z nerezové oceli a hrdlem pro plastové potrubí</t>
  </si>
  <si>
    <t>-1321806697</t>
  </si>
  <si>
    <t>51</t>
  </si>
  <si>
    <t>5368</t>
  </si>
  <si>
    <t>A kus D63/DN50 PN 10</t>
  </si>
  <si>
    <t>21175571</t>
  </si>
  <si>
    <t>49</t>
  </si>
  <si>
    <t>552599701</t>
  </si>
  <si>
    <t>K 90 tvárná litina D 63 PN 10</t>
  </si>
  <si>
    <t>-1114351397</t>
  </si>
  <si>
    <t>52</t>
  </si>
  <si>
    <t>857243131</t>
  </si>
  <si>
    <t>Montáž litinových tvarovek odbočných hrdlových otevřený výkop s integrovaným těsněním DN 80</t>
  </si>
  <si>
    <t>-202387250</t>
  </si>
  <si>
    <t>53</t>
  </si>
  <si>
    <t>55253589</t>
  </si>
  <si>
    <t>T kus přírubový litinový,práškový epoxid tl 250µm DN 50/50 PN10</t>
  </si>
  <si>
    <t>1297810005</t>
  </si>
  <si>
    <t>54</t>
  </si>
  <si>
    <t>857263131</t>
  </si>
  <si>
    <t>Montáž litinových tvarovek odbočných hrdlových otevřený výkop s integrovaným těsněním DN 100</t>
  </si>
  <si>
    <t>659986182</t>
  </si>
  <si>
    <t>58</t>
  </si>
  <si>
    <t>55253513</t>
  </si>
  <si>
    <t>tvarovka přírubová litinová s přírubovou odbočkou,práškový epoxid tl 250µm T-kus DN 100/50</t>
  </si>
  <si>
    <t>1454594812</t>
  </si>
  <si>
    <t>4*1,01 'Přepočtené koeficientem množství</t>
  </si>
  <si>
    <t>59</t>
  </si>
  <si>
    <t>857312122</t>
  </si>
  <si>
    <t>Montáž litinových tvarovek jednoosých přírubových otevřený výkop DN 150</t>
  </si>
  <si>
    <t>-925001626</t>
  </si>
  <si>
    <t>60</t>
  </si>
  <si>
    <t>55253617</t>
  </si>
  <si>
    <t>přechod přírubový litinový PN 10/16 FFR-kus dl 200mm DN 150/100</t>
  </si>
  <si>
    <t>1096241306</t>
  </si>
  <si>
    <t>61</t>
  </si>
  <si>
    <t>55253286</t>
  </si>
  <si>
    <t xml:space="preserve">FF kus trouba přírubová litinová vodovodní  PN 10/16 DN 150 dl 400mm</t>
  </si>
  <si>
    <t>833962184</t>
  </si>
  <si>
    <t>6*1,01 'Přepočtené koeficientem množství</t>
  </si>
  <si>
    <t>64</t>
  </si>
  <si>
    <t>55253292</t>
  </si>
  <si>
    <t xml:space="preserve">FFK 90 litinová  PN16 DN 150 </t>
  </si>
  <si>
    <t>-1753659385</t>
  </si>
  <si>
    <t>62</t>
  </si>
  <si>
    <t>31951006</t>
  </si>
  <si>
    <t>příruba jištěná D160/DN150 PN16</t>
  </si>
  <si>
    <t>843241373</t>
  </si>
  <si>
    <t>63</t>
  </si>
  <si>
    <t>31951008</t>
  </si>
  <si>
    <t>WAGA spojka DN 150 PN 16</t>
  </si>
  <si>
    <t>-125124789</t>
  </si>
  <si>
    <t>56</t>
  </si>
  <si>
    <t>857313131</t>
  </si>
  <si>
    <t>Montáž litinových tvarovek odbočných hrdlových otevřený výkop s integrovaným těsněním DN 150</t>
  </si>
  <si>
    <t>1597997680</t>
  </si>
  <si>
    <t>57</t>
  </si>
  <si>
    <t>55253529</t>
  </si>
  <si>
    <t>tvarovka přírubová litinová s přírubovou odbočkou,práškový epoxid tl 250µm T-kus DN 150/150</t>
  </si>
  <si>
    <t>-698057139</t>
  </si>
  <si>
    <t>65</t>
  </si>
  <si>
    <t>871241221</t>
  </si>
  <si>
    <t>Montáž potrubí z PE100 SDR 17 otevřený výkop svařovaných elektrotvarovkou D 63 x 5,8 mm</t>
  </si>
  <si>
    <t>m</t>
  </si>
  <si>
    <t>-1806490720</t>
  </si>
  <si>
    <t>69</t>
  </si>
  <si>
    <t>28613598</t>
  </si>
  <si>
    <t>potrubí dvouvrstvé PE100 s 10% signalizační vrstvou SDR 11 63x5,8 dl 12m</t>
  </si>
  <si>
    <t>-689750284</t>
  </si>
  <si>
    <t>19*1,03 'Přepočtené koeficientem množství</t>
  </si>
  <si>
    <t>70</t>
  </si>
  <si>
    <t>871251211</t>
  </si>
  <si>
    <t>Montáž potrubí z PE100 SDR 11 otevřený výkop svařovaných elektrotvarovkou D 110 x 10,0 mm</t>
  </si>
  <si>
    <t>1846293315</t>
  </si>
  <si>
    <t>71</t>
  </si>
  <si>
    <t>28613674</t>
  </si>
  <si>
    <t>potrubí vodovodní předizolované PE 110 x 10 mm SDR 11 PN16 s topným kanálem</t>
  </si>
  <si>
    <t>1545039535</t>
  </si>
  <si>
    <t>126*1,03 'Přepočtené koeficientem množství</t>
  </si>
  <si>
    <t>67</t>
  </si>
  <si>
    <t>871321211</t>
  </si>
  <si>
    <t>Montáž potrubí z PE100 SDR 11 otevřený výkop svařovaných elektrotvarovkou D 160 x 14,6 mm</t>
  </si>
  <si>
    <t>1816880418</t>
  </si>
  <si>
    <t>68</t>
  </si>
  <si>
    <t>28613604</t>
  </si>
  <si>
    <t>potrubí dvouvrstvé PE100 s 10% signalizační vrstvou SDR 11 160x14,6 dl 12m</t>
  </si>
  <si>
    <t>1920586340</t>
  </si>
  <si>
    <t>1,7*1,03 'Přepočtené koeficientem množství</t>
  </si>
  <si>
    <t>72</t>
  </si>
  <si>
    <t>877211101</t>
  </si>
  <si>
    <t>Montáž elektrospojek na vodovodním potrubí z PE trub d 63</t>
  </si>
  <si>
    <t>-2140253412</t>
  </si>
  <si>
    <t>73</t>
  </si>
  <si>
    <t>28614975</t>
  </si>
  <si>
    <t>MB objímka s dorazem D63 PN 10</t>
  </si>
  <si>
    <t>1328467325</t>
  </si>
  <si>
    <t>74</t>
  </si>
  <si>
    <t>28653133</t>
  </si>
  <si>
    <t>nákružek lemový PE 100 SDR 11 63mm</t>
  </si>
  <si>
    <t>1465807443</t>
  </si>
  <si>
    <t>75</t>
  </si>
  <si>
    <t>28654365</t>
  </si>
  <si>
    <t>příruba volná k lemovému nákružku z polypropylénu 63</t>
  </si>
  <si>
    <t>434576769</t>
  </si>
  <si>
    <t>76</t>
  </si>
  <si>
    <t>877261101</t>
  </si>
  <si>
    <t>Montáž elektrospojek na vodovodním potrubí z PE trub d 110</t>
  </si>
  <si>
    <t>1963590447</t>
  </si>
  <si>
    <t>77</t>
  </si>
  <si>
    <t>28653136</t>
  </si>
  <si>
    <t>nákružek lemový PE 100 SDR 11 110mm</t>
  </si>
  <si>
    <t>-1196187860</t>
  </si>
  <si>
    <t>80</t>
  </si>
  <si>
    <t>NCL.612104</t>
  </si>
  <si>
    <t>koleno d110, PE100, SDR11, koleno 45°, elektro</t>
  </si>
  <si>
    <t>1187926164</t>
  </si>
  <si>
    <t>8*1,01 'Přepočtené koeficientem množství</t>
  </si>
  <si>
    <t>78</t>
  </si>
  <si>
    <t>28654410</t>
  </si>
  <si>
    <t>příruba volná k lemovému nákružku z polypropylénu 110</t>
  </si>
  <si>
    <t>1754338138</t>
  </si>
  <si>
    <t>79</t>
  </si>
  <si>
    <t>28614012</t>
  </si>
  <si>
    <t>tvarovka T-kus navrtávací s odbočkou 360° D 110-32mm</t>
  </si>
  <si>
    <t>1478911729</t>
  </si>
  <si>
    <t>84</t>
  </si>
  <si>
    <t>891231112</t>
  </si>
  <si>
    <t>Montáž vodovodních šoupátek otevřený výkop DN 65</t>
  </si>
  <si>
    <t>660256373</t>
  </si>
  <si>
    <t>85</t>
  </si>
  <si>
    <t>42221302</t>
  </si>
  <si>
    <t xml:space="preserve">šoupátko pitná voda litina GGG 50  dl PN 10/16 DN 65x170mm</t>
  </si>
  <si>
    <t>-2044900650</t>
  </si>
  <si>
    <t>86</t>
  </si>
  <si>
    <t>42291073</t>
  </si>
  <si>
    <t>souprava zemní pro šoupátka DN 65-80mm Rd 1,3m-1,8m</t>
  </si>
  <si>
    <t>2137856691</t>
  </si>
  <si>
    <t>81</t>
  </si>
  <si>
    <t>891261112</t>
  </si>
  <si>
    <t>Montáž vodovodních šoupátek otevřený výkop DN 100</t>
  </si>
  <si>
    <t>663399596</t>
  </si>
  <si>
    <t>82</t>
  </si>
  <si>
    <t>42221304</t>
  </si>
  <si>
    <t>šoupátko pitná voda litina GGG 50 dl PN 10/16 DN 100x190mm</t>
  </si>
  <si>
    <t>1922177422</t>
  </si>
  <si>
    <t>83</t>
  </si>
  <si>
    <t>42291074</t>
  </si>
  <si>
    <t>souprava zemní pro šoupátka DN 100-150mm Rd 1,3-1,8m</t>
  </si>
  <si>
    <t>2109693282</t>
  </si>
  <si>
    <t>87</t>
  </si>
  <si>
    <t>892241111</t>
  </si>
  <si>
    <t>Tlaková zkouška vodou potrubí do 80</t>
  </si>
  <si>
    <t>1446805426</t>
  </si>
  <si>
    <t>88</t>
  </si>
  <si>
    <t>892271111</t>
  </si>
  <si>
    <t>Tlaková zkouška vodou potrubí DN 100 nebo 125</t>
  </si>
  <si>
    <t>-1747877092</t>
  </si>
  <si>
    <t>31</t>
  </si>
  <si>
    <t>892351111</t>
  </si>
  <si>
    <t>Tlaková zkouška vodou potrubí DN 150 nebo 200</t>
  </si>
  <si>
    <t>1014862968</t>
  </si>
  <si>
    <t>32</t>
  </si>
  <si>
    <t>892353122</t>
  </si>
  <si>
    <t>Proplach a dezinfekce vodovodního potrubí DN 150 nebo 200</t>
  </si>
  <si>
    <t>-880236601</t>
  </si>
  <si>
    <t>33</t>
  </si>
  <si>
    <t>892372111</t>
  </si>
  <si>
    <t>Zabezpečení konců potrubí DN do 300 při tlakových zkouškách vodou</t>
  </si>
  <si>
    <t>-357976572</t>
  </si>
  <si>
    <t>34</t>
  </si>
  <si>
    <t>899401112</t>
  </si>
  <si>
    <t>Osazení poklopů litinových šoupátkových</t>
  </si>
  <si>
    <t>-394191028</t>
  </si>
  <si>
    <t>35</t>
  </si>
  <si>
    <t>42291352</t>
  </si>
  <si>
    <t>poklop litinový šoupátkový pro zemní soupravy osazení do terénu a do vozovky</t>
  </si>
  <si>
    <t>-485301096</t>
  </si>
  <si>
    <t>36</t>
  </si>
  <si>
    <t>56230636</t>
  </si>
  <si>
    <t>deska podkladová uličního poklopu šoupatového</t>
  </si>
  <si>
    <t>958832693</t>
  </si>
  <si>
    <t>37</t>
  </si>
  <si>
    <t>899401113</t>
  </si>
  <si>
    <t>Osazení poklopů litinových hydrantových</t>
  </si>
  <si>
    <t>-266900749</t>
  </si>
  <si>
    <t>38</t>
  </si>
  <si>
    <t>42291452</t>
  </si>
  <si>
    <t>poklop hydrantový DN 80</t>
  </si>
  <si>
    <t>-186920675</t>
  </si>
  <si>
    <t>39</t>
  </si>
  <si>
    <t>56230638</t>
  </si>
  <si>
    <t>deska podkladová uličního poklopu hydrantového</t>
  </si>
  <si>
    <t>1495049512</t>
  </si>
  <si>
    <t>40</t>
  </si>
  <si>
    <t>899721111</t>
  </si>
  <si>
    <t>Signalizační vodič na potrubí DN do 150 mm</t>
  </si>
  <si>
    <t>-755681822</t>
  </si>
  <si>
    <t>41</t>
  </si>
  <si>
    <t>899722113</t>
  </si>
  <si>
    <t>Krytí potrubí z plastů výstražnou fólií z PVC šířky 34cm</t>
  </si>
  <si>
    <t>-1339248673</t>
  </si>
  <si>
    <t>89</t>
  </si>
  <si>
    <t>89999</t>
  </si>
  <si>
    <t>Mtž+dod kovových konzolí vč. závitových tyčí</t>
  </si>
  <si>
    <t>ks</t>
  </si>
  <si>
    <t>-1661427827</t>
  </si>
  <si>
    <t>Ostatní konstrukce a práce, bourání</t>
  </si>
  <si>
    <t>92</t>
  </si>
  <si>
    <t>979071111</t>
  </si>
  <si>
    <t>Očištění dlažebních kostek velkých s původním spárováním kamenivem těženým</t>
  </si>
  <si>
    <t>1484329746</t>
  </si>
  <si>
    <t>998</t>
  </si>
  <si>
    <t>Přesun hmot</t>
  </si>
  <si>
    <t>42</t>
  </si>
  <si>
    <t>998276101</t>
  </si>
  <si>
    <t>Přesun hmot pro trubní vedení hloubené z trub z plastických hmot nebo sklolaminátových pro vodovody nebo kanalizace v otevřeném výkopu dopravní vzdálenost do 15 m</t>
  </si>
  <si>
    <t>1236746588</t>
  </si>
  <si>
    <t>SO 302 - Provizorní přeložka vodovodu</t>
  </si>
  <si>
    <t>25</t>
  </si>
  <si>
    <t>131301101</t>
  </si>
  <si>
    <t>Hloubení jam nezapažených v hornině tř. 4 objemu do 100 m3</t>
  </si>
  <si>
    <t>297348332</t>
  </si>
  <si>
    <t>2*3*1,5*2</t>
  </si>
  <si>
    <t>26</t>
  </si>
  <si>
    <t>131301109</t>
  </si>
  <si>
    <t>Příplatek za lepivost u hloubení jam nezapažených v hornině tř. 4</t>
  </si>
  <si>
    <t>-682294894</t>
  </si>
  <si>
    <t>24</t>
  </si>
  <si>
    <t>1641933962</t>
  </si>
  <si>
    <t>20</t>
  </si>
  <si>
    <t>857314122</t>
  </si>
  <si>
    <t>Montáž litinových tvarovek odbočných přírubových otevřený výkop DN 150 použijí se armatury pro stálý vodovod</t>
  </si>
  <si>
    <t>-1253603321</t>
  </si>
  <si>
    <t>Montáž potrubí z PE100 SDR 17 otevřený výkop svařovaných elektrotvarovkou D 90 x 5,4 mm</t>
  </si>
  <si>
    <t>811450367</t>
  </si>
  <si>
    <t>28613620</t>
  </si>
  <si>
    <t>potrubí dvouvrstvé PE100 s 10% signalizační vrstvou SDR 17 90x5,4 dl 12m</t>
  </si>
  <si>
    <t>-1978666208</t>
  </si>
  <si>
    <t>7</t>
  </si>
  <si>
    <t>1871823736</t>
  </si>
  <si>
    <t>28614937</t>
  </si>
  <si>
    <t>BB oblouk 90° PE 100 PN 16 D 110mm</t>
  </si>
  <si>
    <t>771224660</t>
  </si>
  <si>
    <t>28614950</t>
  </si>
  <si>
    <t>BB oblouk 60° PE 100 PN 16 D 110mm</t>
  </si>
  <si>
    <t>-1610698666</t>
  </si>
  <si>
    <t>5*1,01 'Přepočtené koeficientem množství</t>
  </si>
  <si>
    <t>28614949</t>
  </si>
  <si>
    <t>BB oblouk 45° PE 100 PN 16 D 110mm</t>
  </si>
  <si>
    <t>358447020</t>
  </si>
  <si>
    <t>286149471</t>
  </si>
  <si>
    <t>BB oblouk 30° PE 100 PN 16 D110 mm</t>
  </si>
  <si>
    <t>-624047466</t>
  </si>
  <si>
    <t>28614948</t>
  </si>
  <si>
    <t>elektrokoleno 45° PE 100 PN 16 D 110mm</t>
  </si>
  <si>
    <t>941034229</t>
  </si>
  <si>
    <t>13</t>
  </si>
  <si>
    <t>-601468490</t>
  </si>
  <si>
    <t>14</t>
  </si>
  <si>
    <t>-2110847597</t>
  </si>
  <si>
    <t xml:space="preserve">Montáž vodovodních šoupátek otevřený výkop DN 100  použijí se armatury pro stálý vodovod</t>
  </si>
  <si>
    <t>-1875931461</t>
  </si>
  <si>
    <t>3</t>
  </si>
  <si>
    <t>192442588</t>
  </si>
  <si>
    <t>3848094</t>
  </si>
  <si>
    <t>-1920138415</t>
  </si>
  <si>
    <t xml:space="preserve">Osazení poklopů litinových šoupátkových  použijí se armatury pro stálý vodovod</t>
  </si>
  <si>
    <t>-705875066</t>
  </si>
  <si>
    <t>-568668687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</si>
</sst>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12/19/2019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mostu Dr. E. Beneše přes Vltavu v Českém Krumlově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Český Krumlov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19. 12. 2019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43.0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Č. Krumlov, nám. Svornosti 1, 381 01 Č Krum.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Vakprojekt s.r.o., B.Němcové12/2,370 01 Č Budějovi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301 - Přeložka vodovodu'!J30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301 - Přeložka vodovodu'!P123</f>
        <v>0</v>
      </c>
      <c r="AV95" s="127">
        <f>'SO 301 - Přeložka vodovodu'!J33</f>
        <v>0</v>
      </c>
      <c r="AW95" s="127">
        <f>'SO 301 - Přeložka vodovodu'!J34</f>
        <v>0</v>
      </c>
      <c r="AX95" s="127">
        <f>'SO 301 - Přeložka vodovodu'!J35</f>
        <v>0</v>
      </c>
      <c r="AY95" s="127">
        <f>'SO 301 - Přeložka vodovodu'!J36</f>
        <v>0</v>
      </c>
      <c r="AZ95" s="127">
        <f>'SO 301 - Přeložka vodovodu'!F33</f>
        <v>0</v>
      </c>
      <c r="BA95" s="127">
        <f>'SO 301 - Přeložka vodovodu'!F34</f>
        <v>0</v>
      </c>
      <c r="BB95" s="127">
        <f>'SO 301 - Přeložka vodovodu'!F35</f>
        <v>0</v>
      </c>
      <c r="BC95" s="127">
        <f>'SO 301 - Přeložka vodovodu'!F36</f>
        <v>0</v>
      </c>
      <c r="BD95" s="129">
        <f>'SO 301 - Přeložka vodovodu'!F37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302 - Provizorní přelo...'!J30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31">
        <v>0</v>
      </c>
      <c r="AT96" s="132">
        <f>ROUND(SUM(AV96:AW96),2)</f>
        <v>0</v>
      </c>
      <c r="AU96" s="133">
        <f>'SO 302 - Provizorní přelo...'!P120</f>
        <v>0</v>
      </c>
      <c r="AV96" s="132">
        <f>'SO 302 - Provizorní přelo...'!J33</f>
        <v>0</v>
      </c>
      <c r="AW96" s="132">
        <f>'SO 302 - Provizorní přelo...'!J34</f>
        <v>0</v>
      </c>
      <c r="AX96" s="132">
        <f>'SO 302 - Provizorní přelo...'!J35</f>
        <v>0</v>
      </c>
      <c r="AY96" s="132">
        <f>'SO 302 - Provizorní přelo...'!J36</f>
        <v>0</v>
      </c>
      <c r="AZ96" s="132">
        <f>'SO 302 - Provizorní přelo...'!F33</f>
        <v>0</v>
      </c>
      <c r="BA96" s="132">
        <f>'SO 302 - Provizorní přelo...'!F34</f>
        <v>0</v>
      </c>
      <c r="BB96" s="132">
        <f>'SO 302 - Provizorní přelo...'!F35</f>
        <v>0</v>
      </c>
      <c r="BC96" s="132">
        <f>'SO 302 - Provizorní přelo...'!F36</f>
        <v>0</v>
      </c>
      <c r="BD96" s="134">
        <f>'SO 302 - Provizorní přelo...'!F37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haLSe8rBOxtCYtuWioNPvXgwQNidvGcO2GRReRMUrV6vXBHgDXmFnBVcRcAvq+rAk/0RG1KWEQRWqovfqLD43A==" hashValue="1o/FXepWjGnyt+tUR+m1aqOYl2ZvlBM56eEnhoR3+3N3/43nDsKo9X/B9lMxawt+9a+OfneVX6HLnCVEaB8FZg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SO 301 - Přeložka vodovodu'!C2" display="/"/>
    <hyperlink ref="A96" location="'SO 302 - Provizorní přel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5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  <c r="AZ2" s="136" t="s">
        <v>90</v>
      </c>
      <c r="BA2" s="136" t="s">
        <v>91</v>
      </c>
      <c r="BB2" s="136" t="s">
        <v>92</v>
      </c>
      <c r="BC2" s="136" t="s">
        <v>93</v>
      </c>
      <c r="BD2" s="13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86</v>
      </c>
      <c r="AZ3" s="136" t="s">
        <v>94</v>
      </c>
      <c r="BA3" s="136" t="s">
        <v>95</v>
      </c>
      <c r="BB3" s="136" t="s">
        <v>1</v>
      </c>
      <c r="BC3" s="136" t="s">
        <v>96</v>
      </c>
      <c r="BD3" s="136" t="s">
        <v>86</v>
      </c>
    </row>
    <row r="4" s="1" customFormat="1" ht="24.96" customHeight="1">
      <c r="B4" s="19"/>
      <c r="D4" s="140" t="s">
        <v>97</v>
      </c>
      <c r="I4" s="135"/>
      <c r="L4" s="19"/>
      <c r="M4" s="141" t="s">
        <v>10</v>
      </c>
      <c r="AT4" s="16" t="s">
        <v>4</v>
      </c>
      <c r="AZ4" s="136" t="s">
        <v>98</v>
      </c>
      <c r="BA4" s="136" t="s">
        <v>99</v>
      </c>
      <c r="BB4" s="136" t="s">
        <v>92</v>
      </c>
      <c r="BC4" s="136" t="s">
        <v>100</v>
      </c>
      <c r="BD4" s="136" t="s">
        <v>86</v>
      </c>
    </row>
    <row r="5" s="1" customFormat="1" ht="6.96" customHeight="1">
      <c r="B5" s="19"/>
      <c r="I5" s="135"/>
      <c r="L5" s="19"/>
      <c r="AZ5" s="136" t="s">
        <v>101</v>
      </c>
      <c r="BA5" s="136" t="s">
        <v>102</v>
      </c>
      <c r="BB5" s="136" t="s">
        <v>92</v>
      </c>
      <c r="BC5" s="136" t="s">
        <v>103</v>
      </c>
      <c r="BD5" s="136" t="s">
        <v>86</v>
      </c>
    </row>
    <row r="6" s="1" customFormat="1" ht="12" customHeight="1">
      <c r="B6" s="19"/>
      <c r="D6" s="142" t="s">
        <v>16</v>
      </c>
      <c r="I6" s="135"/>
      <c r="L6" s="19"/>
      <c r="AZ6" s="136" t="s">
        <v>104</v>
      </c>
      <c r="BA6" s="136" t="s">
        <v>105</v>
      </c>
      <c r="BB6" s="136" t="s">
        <v>92</v>
      </c>
      <c r="BC6" s="136" t="s">
        <v>106</v>
      </c>
      <c r="BD6" s="136" t="s">
        <v>86</v>
      </c>
    </row>
    <row r="7" s="1" customFormat="1" ht="16.5" customHeight="1">
      <c r="B7" s="19"/>
      <c r="E7" s="143" t="str">
        <f>'Rekapitulace stavby'!K6</f>
        <v>Rekonstrukce mostu Dr. E. Beneše přes Vltavu v Českém Krumlově</v>
      </c>
      <c r="F7" s="142"/>
      <c r="G7" s="142"/>
      <c r="H7" s="142"/>
      <c r="I7" s="135"/>
      <c r="L7" s="19"/>
    </row>
    <row r="8" s="2" customFormat="1" ht="12" customHeight="1">
      <c r="A8" s="37"/>
      <c r="B8" s="43"/>
      <c r="C8" s="37"/>
      <c r="D8" s="142" t="s">
        <v>107</v>
      </c>
      <c r="E8" s="37"/>
      <c r="F8" s="37"/>
      <c r="G8" s="37"/>
      <c r="H8" s="37"/>
      <c r="I8" s="144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108</v>
      </c>
      <c r="F9" s="37"/>
      <c r="G9" s="37"/>
      <c r="H9" s="37"/>
      <c r="I9" s="144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18</v>
      </c>
      <c r="E11" s="37"/>
      <c r="F11" s="146" t="s">
        <v>1</v>
      </c>
      <c r="G11" s="37"/>
      <c r="H11" s="37"/>
      <c r="I11" s="147" t="s">
        <v>19</v>
      </c>
      <c r="J11" s="146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20</v>
      </c>
      <c r="E12" s="37"/>
      <c r="F12" s="146" t="s">
        <v>21</v>
      </c>
      <c r="G12" s="37"/>
      <c r="H12" s="37"/>
      <c r="I12" s="147" t="s">
        <v>22</v>
      </c>
      <c r="J12" s="148" t="str">
        <f>'Rekapitulace stavby'!AN8</f>
        <v>19. 12. 2019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24</v>
      </c>
      <c r="E14" s="37"/>
      <c r="F14" s="37"/>
      <c r="G14" s="37"/>
      <c r="H14" s="37"/>
      <c r="I14" s="147" t="s">
        <v>25</v>
      </c>
      <c r="J14" s="146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">
        <v>26</v>
      </c>
      <c r="F15" s="37"/>
      <c r="G15" s="37"/>
      <c r="H15" s="37"/>
      <c r="I15" s="147" t="s">
        <v>27</v>
      </c>
      <c r="J15" s="146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28</v>
      </c>
      <c r="E17" s="37"/>
      <c r="F17" s="37"/>
      <c r="G17" s="37"/>
      <c r="H17" s="37"/>
      <c r="I17" s="147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30</v>
      </c>
      <c r="E20" s="37"/>
      <c r="F20" s="37"/>
      <c r="G20" s="37"/>
      <c r="H20" s="37"/>
      <c r="I20" s="147" t="s">
        <v>25</v>
      </c>
      <c r="J20" s="146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">
        <v>31</v>
      </c>
      <c r="F21" s="37"/>
      <c r="G21" s="37"/>
      <c r="H21" s="37"/>
      <c r="I21" s="147" t="s">
        <v>27</v>
      </c>
      <c r="J21" s="14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33</v>
      </c>
      <c r="E23" s="37"/>
      <c r="F23" s="37"/>
      <c r="G23" s="37"/>
      <c r="H23" s="37"/>
      <c r="I23" s="147" t="s">
        <v>25</v>
      </c>
      <c r="J23" s="146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tr">
        <f>IF('Rekapitulace stavby'!E20="","",'Rekapitulace stavby'!E20)</f>
        <v xml:space="preserve"> </v>
      </c>
      <c r="F24" s="37"/>
      <c r="G24" s="37"/>
      <c r="H24" s="37"/>
      <c r="I24" s="147" t="s">
        <v>27</v>
      </c>
      <c r="J24" s="146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35</v>
      </c>
      <c r="E26" s="37"/>
      <c r="F26" s="37"/>
      <c r="G26" s="37"/>
      <c r="H26" s="37"/>
      <c r="I26" s="144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4"/>
      <c r="E29" s="154"/>
      <c r="F29" s="154"/>
      <c r="G29" s="154"/>
      <c r="H29" s="154"/>
      <c r="I29" s="155"/>
      <c r="J29" s="154"/>
      <c r="K29" s="15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6" t="s">
        <v>36</v>
      </c>
      <c r="E30" s="37"/>
      <c r="F30" s="37"/>
      <c r="G30" s="37"/>
      <c r="H30" s="37"/>
      <c r="I30" s="144"/>
      <c r="J30" s="157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4"/>
      <c r="E31" s="154"/>
      <c r="F31" s="154"/>
      <c r="G31" s="154"/>
      <c r="H31" s="154"/>
      <c r="I31" s="155"/>
      <c r="J31" s="154"/>
      <c r="K31" s="15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8" t="s">
        <v>38</v>
      </c>
      <c r="G32" s="37"/>
      <c r="H32" s="37"/>
      <c r="I32" s="159" t="s">
        <v>37</v>
      </c>
      <c r="J32" s="158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0" t="s">
        <v>40</v>
      </c>
      <c r="E33" s="142" t="s">
        <v>41</v>
      </c>
      <c r="F33" s="161">
        <f>ROUND((SUM(BE123:BE246)),  2)</f>
        <v>0</v>
      </c>
      <c r="G33" s="37"/>
      <c r="H33" s="37"/>
      <c r="I33" s="162">
        <v>0.20999999999999999</v>
      </c>
      <c r="J33" s="161">
        <f>ROUND(((SUM(BE123:BE246))*I33),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2" t="s">
        <v>42</v>
      </c>
      <c r="F34" s="161">
        <f>ROUND((SUM(BF123:BF246)),  2)</f>
        <v>0</v>
      </c>
      <c r="G34" s="37"/>
      <c r="H34" s="37"/>
      <c r="I34" s="162">
        <v>0.14999999999999999</v>
      </c>
      <c r="J34" s="161">
        <f>ROUND(((SUM(BF123:BF246))*I34),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2" t="s">
        <v>43</v>
      </c>
      <c r="F35" s="161">
        <f>ROUND((SUM(BG123:BG246)),  2)</f>
        <v>0</v>
      </c>
      <c r="G35" s="37"/>
      <c r="H35" s="37"/>
      <c r="I35" s="162">
        <v>0.20999999999999999</v>
      </c>
      <c r="J35" s="16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44</v>
      </c>
      <c r="F36" s="161">
        <f>ROUND((SUM(BH123:BH246)),  2)</f>
        <v>0</v>
      </c>
      <c r="G36" s="37"/>
      <c r="H36" s="37"/>
      <c r="I36" s="162">
        <v>0.14999999999999999</v>
      </c>
      <c r="J36" s="16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45</v>
      </c>
      <c r="F37" s="161">
        <f>ROUND((SUM(BI123:BI246)),  2)</f>
        <v>0</v>
      </c>
      <c r="G37" s="37"/>
      <c r="H37" s="37"/>
      <c r="I37" s="162">
        <v>0</v>
      </c>
      <c r="J37" s="16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4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4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144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4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7" t="str">
        <f>E7</f>
        <v>Rekonstrukce mostu Dr. E. Beneše přes Vltavu v Českém Krumlově</v>
      </c>
      <c r="F85" s="31"/>
      <c r="G85" s="31"/>
      <c r="H85" s="31"/>
      <c r="I85" s="144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144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301 - Přeložka vodovodu</v>
      </c>
      <c r="F87" s="39"/>
      <c r="G87" s="39"/>
      <c r="H87" s="39"/>
      <c r="I87" s="144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Český Krumlov</v>
      </c>
      <c r="G89" s="39"/>
      <c r="H89" s="39"/>
      <c r="I89" s="147" t="s">
        <v>22</v>
      </c>
      <c r="J89" s="78" t="str">
        <f>IF(J12="","",J12)</f>
        <v>19. 12. 2019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3.05" customHeight="1">
      <c r="A91" s="37"/>
      <c r="B91" s="38"/>
      <c r="C91" s="31" t="s">
        <v>24</v>
      </c>
      <c r="D91" s="39"/>
      <c r="E91" s="39"/>
      <c r="F91" s="26" t="str">
        <f>E15</f>
        <v>Město Č. Krumlov, nám. Svornosti 1, 381 01 Č Krum.</v>
      </c>
      <c r="G91" s="39"/>
      <c r="H91" s="39"/>
      <c r="I91" s="147" t="s">
        <v>30</v>
      </c>
      <c r="J91" s="35" t="str">
        <f>E21</f>
        <v>Vakprojekt s.r.o., B.Němcové12/2,370 01 Č Budějovi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7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2" t="s">
        <v>112</v>
      </c>
      <c r="D96" s="39"/>
      <c r="E96" s="39"/>
      <c r="F96" s="39"/>
      <c r="G96" s="39"/>
      <c r="H96" s="39"/>
      <c r="I96" s="144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J125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116</v>
      </c>
      <c r="E99" s="203"/>
      <c r="F99" s="203"/>
      <c r="G99" s="203"/>
      <c r="H99" s="203"/>
      <c r="I99" s="204"/>
      <c r="J99" s="205">
        <f>J158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117</v>
      </c>
      <c r="E100" s="203"/>
      <c r="F100" s="203"/>
      <c r="G100" s="203"/>
      <c r="H100" s="203"/>
      <c r="I100" s="204"/>
      <c r="J100" s="205">
        <f>J167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118</v>
      </c>
      <c r="E101" s="203"/>
      <c r="F101" s="203"/>
      <c r="G101" s="203"/>
      <c r="H101" s="203"/>
      <c r="I101" s="204"/>
      <c r="J101" s="205">
        <f>J169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119</v>
      </c>
      <c r="E102" s="203"/>
      <c r="F102" s="203"/>
      <c r="G102" s="203"/>
      <c r="H102" s="203"/>
      <c r="I102" s="204"/>
      <c r="J102" s="205">
        <f>J243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120</v>
      </c>
      <c r="E103" s="203"/>
      <c r="F103" s="203"/>
      <c r="G103" s="203"/>
      <c r="H103" s="203"/>
      <c r="I103" s="204"/>
      <c r="J103" s="205">
        <f>J245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144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183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186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121</v>
      </c>
      <c r="D110" s="39"/>
      <c r="E110" s="39"/>
      <c r="F110" s="39"/>
      <c r="G110" s="39"/>
      <c r="H110" s="39"/>
      <c r="I110" s="144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44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144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7" t="str">
        <f>E7</f>
        <v>Rekonstrukce mostu Dr. E. Beneše přes Vltavu v Českém Krumlově</v>
      </c>
      <c r="F113" s="31"/>
      <c r="G113" s="31"/>
      <c r="H113" s="31"/>
      <c r="I113" s="144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107</v>
      </c>
      <c r="D114" s="39"/>
      <c r="E114" s="39"/>
      <c r="F114" s="39"/>
      <c r="G114" s="39"/>
      <c r="H114" s="39"/>
      <c r="I114" s="144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301 - Přeložka vodovodu</v>
      </c>
      <c r="F115" s="39"/>
      <c r="G115" s="39"/>
      <c r="H115" s="39"/>
      <c r="I115" s="144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144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Český Krumlov</v>
      </c>
      <c r="G117" s="39"/>
      <c r="H117" s="39"/>
      <c r="I117" s="147" t="s">
        <v>22</v>
      </c>
      <c r="J117" s="78" t="str">
        <f>IF(J12="","",J12)</f>
        <v>19. 12. 2019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4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43.05" customHeight="1">
      <c r="A119" s="37"/>
      <c r="B119" s="38"/>
      <c r="C119" s="31" t="s">
        <v>24</v>
      </c>
      <c r="D119" s="39"/>
      <c r="E119" s="39"/>
      <c r="F119" s="26" t="str">
        <f>E15</f>
        <v>Město Č. Krumlov, nám. Svornosti 1, 381 01 Č Krum.</v>
      </c>
      <c r="G119" s="39"/>
      <c r="H119" s="39"/>
      <c r="I119" s="147" t="s">
        <v>30</v>
      </c>
      <c r="J119" s="35" t="str">
        <f>E21</f>
        <v>Vakprojekt s.r.o., B.Němcové12/2,370 01 Č Budějovi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147" t="s">
        <v>33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144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207"/>
      <c r="B122" s="208"/>
      <c r="C122" s="209" t="s">
        <v>122</v>
      </c>
      <c r="D122" s="210" t="s">
        <v>61</v>
      </c>
      <c r="E122" s="210" t="s">
        <v>57</v>
      </c>
      <c r="F122" s="210" t="s">
        <v>58</v>
      </c>
      <c r="G122" s="210" t="s">
        <v>123</v>
      </c>
      <c r="H122" s="210" t="s">
        <v>124</v>
      </c>
      <c r="I122" s="211" t="s">
        <v>125</v>
      </c>
      <c r="J122" s="212" t="s">
        <v>111</v>
      </c>
      <c r="K122" s="213" t="s">
        <v>126</v>
      </c>
      <c r="L122" s="214"/>
      <c r="M122" s="99" t="s">
        <v>1</v>
      </c>
      <c r="N122" s="100" t="s">
        <v>40</v>
      </c>
      <c r="O122" s="100" t="s">
        <v>127</v>
      </c>
      <c r="P122" s="100" t="s">
        <v>128</v>
      </c>
      <c r="Q122" s="100" t="s">
        <v>129</v>
      </c>
      <c r="R122" s="100" t="s">
        <v>130</v>
      </c>
      <c r="S122" s="100" t="s">
        <v>131</v>
      </c>
      <c r="T122" s="101" t="s">
        <v>132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7"/>
      <c r="B123" s="38"/>
      <c r="C123" s="106" t="s">
        <v>133</v>
      </c>
      <c r="D123" s="39"/>
      <c r="E123" s="39"/>
      <c r="F123" s="39"/>
      <c r="G123" s="39"/>
      <c r="H123" s="39"/>
      <c r="I123" s="144"/>
      <c r="J123" s="215">
        <f>BK123</f>
        <v>0</v>
      </c>
      <c r="K123" s="39"/>
      <c r="L123" s="43"/>
      <c r="M123" s="102"/>
      <c r="N123" s="216"/>
      <c r="O123" s="103"/>
      <c r="P123" s="217">
        <f>P124</f>
        <v>0</v>
      </c>
      <c r="Q123" s="103"/>
      <c r="R123" s="217">
        <f>R124</f>
        <v>35.046298500000006</v>
      </c>
      <c r="S123" s="103"/>
      <c r="T123" s="218">
        <f>T124</f>
        <v>13.21875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113</v>
      </c>
      <c r="BK123" s="219">
        <f>BK124</f>
        <v>0</v>
      </c>
    </row>
    <row r="124" s="12" customFormat="1" ht="25.92" customHeight="1">
      <c r="A124" s="12"/>
      <c r="B124" s="220"/>
      <c r="C124" s="221"/>
      <c r="D124" s="222" t="s">
        <v>75</v>
      </c>
      <c r="E124" s="223" t="s">
        <v>134</v>
      </c>
      <c r="F124" s="223" t="s">
        <v>135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P125+P158+P167+P169+P243+P245</f>
        <v>0</v>
      </c>
      <c r="Q124" s="228"/>
      <c r="R124" s="229">
        <f>R125+R158+R167+R169+R243+R245</f>
        <v>35.046298500000006</v>
      </c>
      <c r="S124" s="228"/>
      <c r="T124" s="230">
        <f>T125+T158+T167+T169+T243+T245</f>
        <v>13.21875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84</v>
      </c>
      <c r="AT124" s="232" t="s">
        <v>75</v>
      </c>
      <c r="AU124" s="232" t="s">
        <v>76</v>
      </c>
      <c r="AY124" s="231" t="s">
        <v>136</v>
      </c>
      <c r="BK124" s="233">
        <f>BK125+BK158+BK167+BK169+BK243+BK245</f>
        <v>0</v>
      </c>
    </row>
    <row r="125" s="12" customFormat="1" ht="22.8" customHeight="1">
      <c r="A125" s="12"/>
      <c r="B125" s="220"/>
      <c r="C125" s="221"/>
      <c r="D125" s="222" t="s">
        <v>75</v>
      </c>
      <c r="E125" s="234" t="s">
        <v>84</v>
      </c>
      <c r="F125" s="234" t="s">
        <v>137</v>
      </c>
      <c r="G125" s="221"/>
      <c r="H125" s="221"/>
      <c r="I125" s="224"/>
      <c r="J125" s="235">
        <f>BK125</f>
        <v>0</v>
      </c>
      <c r="K125" s="221"/>
      <c r="L125" s="226"/>
      <c r="M125" s="227"/>
      <c r="N125" s="228"/>
      <c r="O125" s="228"/>
      <c r="P125" s="229">
        <f>SUM(P126:P157)</f>
        <v>0</v>
      </c>
      <c r="Q125" s="228"/>
      <c r="R125" s="229">
        <f>SUM(R126:R157)</f>
        <v>20.376280000000001</v>
      </c>
      <c r="S125" s="228"/>
      <c r="T125" s="230">
        <f>SUM(T126:T157)</f>
        <v>13.21875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75</v>
      </c>
      <c r="AU125" s="232" t="s">
        <v>84</v>
      </c>
      <c r="AY125" s="231" t="s">
        <v>136</v>
      </c>
      <c r="BK125" s="233">
        <f>SUM(BK126:BK157)</f>
        <v>0</v>
      </c>
    </row>
    <row r="126" s="2" customFormat="1" ht="24" customHeight="1">
      <c r="A126" s="37"/>
      <c r="B126" s="38"/>
      <c r="C126" s="236" t="s">
        <v>138</v>
      </c>
      <c r="D126" s="236" t="s">
        <v>139</v>
      </c>
      <c r="E126" s="237" t="s">
        <v>140</v>
      </c>
      <c r="F126" s="238" t="s">
        <v>141</v>
      </c>
      <c r="G126" s="239" t="s">
        <v>142</v>
      </c>
      <c r="H126" s="240">
        <v>56.25</v>
      </c>
      <c r="I126" s="241"/>
      <c r="J126" s="242">
        <f>ROUND(I126*H126,2)</f>
        <v>0</v>
      </c>
      <c r="K126" s="243"/>
      <c r="L126" s="43"/>
      <c r="M126" s="244" t="s">
        <v>1</v>
      </c>
      <c r="N126" s="245" t="s">
        <v>41</v>
      </c>
      <c r="O126" s="90"/>
      <c r="P126" s="246">
        <f>O126*H126</f>
        <v>0</v>
      </c>
      <c r="Q126" s="246">
        <v>0</v>
      </c>
      <c r="R126" s="246">
        <f>Q126*H126</f>
        <v>0</v>
      </c>
      <c r="S126" s="246">
        <v>0.23499999999999999</v>
      </c>
      <c r="T126" s="247">
        <f>S126*H126</f>
        <v>13.21875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8" t="s">
        <v>143</v>
      </c>
      <c r="AT126" s="248" t="s">
        <v>139</v>
      </c>
      <c r="AU126" s="248" t="s">
        <v>86</v>
      </c>
      <c r="AY126" s="16" t="s">
        <v>136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6" t="s">
        <v>84</v>
      </c>
      <c r="BK126" s="249">
        <f>ROUND(I126*H126,2)</f>
        <v>0</v>
      </c>
      <c r="BL126" s="16" t="s">
        <v>143</v>
      </c>
      <c r="BM126" s="248" t="s">
        <v>144</v>
      </c>
    </row>
    <row r="127" s="13" customFormat="1">
      <c r="A127" s="13"/>
      <c r="B127" s="250"/>
      <c r="C127" s="251"/>
      <c r="D127" s="252" t="s">
        <v>145</v>
      </c>
      <c r="E127" s="253" t="s">
        <v>1</v>
      </c>
      <c r="F127" s="254" t="s">
        <v>146</v>
      </c>
      <c r="G127" s="251"/>
      <c r="H127" s="255">
        <v>56.25</v>
      </c>
      <c r="I127" s="256"/>
      <c r="J127" s="251"/>
      <c r="K127" s="251"/>
      <c r="L127" s="257"/>
      <c r="M127" s="258"/>
      <c r="N127" s="259"/>
      <c r="O127" s="259"/>
      <c r="P127" s="259"/>
      <c r="Q127" s="259"/>
      <c r="R127" s="259"/>
      <c r="S127" s="259"/>
      <c r="T127" s="26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1" t="s">
        <v>145</v>
      </c>
      <c r="AU127" s="261" t="s">
        <v>86</v>
      </c>
      <c r="AV127" s="13" t="s">
        <v>86</v>
      </c>
      <c r="AW127" s="13" t="s">
        <v>32</v>
      </c>
      <c r="AX127" s="13" t="s">
        <v>84</v>
      </c>
      <c r="AY127" s="261" t="s">
        <v>136</v>
      </c>
    </row>
    <row r="128" s="2" customFormat="1" ht="24" customHeight="1">
      <c r="A128" s="37"/>
      <c r="B128" s="38"/>
      <c r="C128" s="236" t="s">
        <v>84</v>
      </c>
      <c r="D128" s="236" t="s">
        <v>139</v>
      </c>
      <c r="E128" s="237" t="s">
        <v>147</v>
      </c>
      <c r="F128" s="238" t="s">
        <v>148</v>
      </c>
      <c r="G128" s="239" t="s">
        <v>149</v>
      </c>
      <c r="H128" s="240">
        <v>15</v>
      </c>
      <c r="I128" s="241"/>
      <c r="J128" s="242">
        <f>ROUND(I128*H128,2)</f>
        <v>0</v>
      </c>
      <c r="K128" s="243"/>
      <c r="L128" s="43"/>
      <c r="M128" s="244" t="s">
        <v>1</v>
      </c>
      <c r="N128" s="245" t="s">
        <v>41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143</v>
      </c>
      <c r="AT128" s="248" t="s">
        <v>139</v>
      </c>
      <c r="AU128" s="248" t="s">
        <v>86</v>
      </c>
      <c r="AY128" s="16" t="s">
        <v>136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84</v>
      </c>
      <c r="BK128" s="249">
        <f>ROUND(I128*H128,2)</f>
        <v>0</v>
      </c>
      <c r="BL128" s="16" t="s">
        <v>143</v>
      </c>
      <c r="BM128" s="248" t="s">
        <v>150</v>
      </c>
    </row>
    <row r="129" s="2" customFormat="1" ht="24" customHeight="1">
      <c r="A129" s="37"/>
      <c r="B129" s="38"/>
      <c r="C129" s="236" t="s">
        <v>86</v>
      </c>
      <c r="D129" s="236" t="s">
        <v>139</v>
      </c>
      <c r="E129" s="237" t="s">
        <v>151</v>
      </c>
      <c r="F129" s="238" t="s">
        <v>152</v>
      </c>
      <c r="G129" s="239" t="s">
        <v>153</v>
      </c>
      <c r="H129" s="240">
        <v>5</v>
      </c>
      <c r="I129" s="241"/>
      <c r="J129" s="242">
        <f>ROUND(I129*H129,2)</f>
        <v>0</v>
      </c>
      <c r="K129" s="243"/>
      <c r="L129" s="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143</v>
      </c>
      <c r="AT129" s="248" t="s">
        <v>139</v>
      </c>
      <c r="AU129" s="248" t="s">
        <v>86</v>
      </c>
      <c r="AY129" s="16" t="s">
        <v>136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84</v>
      </c>
      <c r="BK129" s="249">
        <f>ROUND(I129*H129,2)</f>
        <v>0</v>
      </c>
      <c r="BL129" s="16" t="s">
        <v>143</v>
      </c>
      <c r="BM129" s="248" t="s">
        <v>154</v>
      </c>
    </row>
    <row r="130" s="2" customFormat="1" ht="24" customHeight="1">
      <c r="A130" s="37"/>
      <c r="B130" s="38"/>
      <c r="C130" s="236" t="s">
        <v>155</v>
      </c>
      <c r="D130" s="236" t="s">
        <v>139</v>
      </c>
      <c r="E130" s="237" t="s">
        <v>156</v>
      </c>
      <c r="F130" s="238" t="s">
        <v>157</v>
      </c>
      <c r="G130" s="239" t="s">
        <v>158</v>
      </c>
      <c r="H130" s="240">
        <v>39.600000000000001</v>
      </c>
      <c r="I130" s="241"/>
      <c r="J130" s="242">
        <f>ROUND(I130*H130,2)</f>
        <v>0</v>
      </c>
      <c r="K130" s="243"/>
      <c r="L130" s="43"/>
      <c r="M130" s="244" t="s">
        <v>1</v>
      </c>
      <c r="N130" s="245" t="s">
        <v>41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143</v>
      </c>
      <c r="AT130" s="248" t="s">
        <v>139</v>
      </c>
      <c r="AU130" s="248" t="s">
        <v>86</v>
      </c>
      <c r="AY130" s="16" t="s">
        <v>136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84</v>
      </c>
      <c r="BK130" s="249">
        <f>ROUND(I130*H130,2)</f>
        <v>0</v>
      </c>
      <c r="BL130" s="16" t="s">
        <v>143</v>
      </c>
      <c r="BM130" s="248" t="s">
        <v>159</v>
      </c>
    </row>
    <row r="131" s="13" customFormat="1">
      <c r="A131" s="13"/>
      <c r="B131" s="250"/>
      <c r="C131" s="251"/>
      <c r="D131" s="252" t="s">
        <v>145</v>
      </c>
      <c r="E131" s="253" t="s">
        <v>1</v>
      </c>
      <c r="F131" s="254" t="s">
        <v>160</v>
      </c>
      <c r="G131" s="251"/>
      <c r="H131" s="255">
        <v>3.6000000000000001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145</v>
      </c>
      <c r="AU131" s="261" t="s">
        <v>86</v>
      </c>
      <c r="AV131" s="13" t="s">
        <v>86</v>
      </c>
      <c r="AW131" s="13" t="s">
        <v>32</v>
      </c>
      <c r="AX131" s="13" t="s">
        <v>76</v>
      </c>
      <c r="AY131" s="261" t="s">
        <v>136</v>
      </c>
    </row>
    <row r="132" s="13" customFormat="1">
      <c r="A132" s="13"/>
      <c r="B132" s="250"/>
      <c r="C132" s="251"/>
      <c r="D132" s="252" t="s">
        <v>145</v>
      </c>
      <c r="E132" s="253" t="s">
        <v>1</v>
      </c>
      <c r="F132" s="254" t="s">
        <v>161</v>
      </c>
      <c r="G132" s="251"/>
      <c r="H132" s="255">
        <v>36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145</v>
      </c>
      <c r="AU132" s="261" t="s">
        <v>86</v>
      </c>
      <c r="AV132" s="13" t="s">
        <v>86</v>
      </c>
      <c r="AW132" s="13" t="s">
        <v>32</v>
      </c>
      <c r="AX132" s="13" t="s">
        <v>76</v>
      </c>
      <c r="AY132" s="261" t="s">
        <v>136</v>
      </c>
    </row>
    <row r="133" s="14" customFormat="1">
      <c r="A133" s="14"/>
      <c r="B133" s="262"/>
      <c r="C133" s="263"/>
      <c r="D133" s="252" t="s">
        <v>145</v>
      </c>
      <c r="E133" s="264" t="s">
        <v>90</v>
      </c>
      <c r="F133" s="265" t="s">
        <v>162</v>
      </c>
      <c r="G133" s="263"/>
      <c r="H133" s="266">
        <v>39.600000000000001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145</v>
      </c>
      <c r="AU133" s="272" t="s">
        <v>86</v>
      </c>
      <c r="AV133" s="14" t="s">
        <v>143</v>
      </c>
      <c r="AW133" s="14" t="s">
        <v>32</v>
      </c>
      <c r="AX133" s="14" t="s">
        <v>84</v>
      </c>
      <c r="AY133" s="272" t="s">
        <v>136</v>
      </c>
    </row>
    <row r="134" s="2" customFormat="1" ht="24" customHeight="1">
      <c r="A134" s="37"/>
      <c r="B134" s="38"/>
      <c r="C134" s="236" t="s">
        <v>163</v>
      </c>
      <c r="D134" s="236" t="s">
        <v>139</v>
      </c>
      <c r="E134" s="237" t="s">
        <v>164</v>
      </c>
      <c r="F134" s="238" t="s">
        <v>165</v>
      </c>
      <c r="G134" s="239" t="s">
        <v>158</v>
      </c>
      <c r="H134" s="240">
        <v>39.600000000000001</v>
      </c>
      <c r="I134" s="241"/>
      <c r="J134" s="242">
        <f>ROUND(I134*H134,2)</f>
        <v>0</v>
      </c>
      <c r="K134" s="243"/>
      <c r="L134" s="43"/>
      <c r="M134" s="244" t="s">
        <v>1</v>
      </c>
      <c r="N134" s="245" t="s">
        <v>41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143</v>
      </c>
      <c r="AT134" s="248" t="s">
        <v>139</v>
      </c>
      <c r="AU134" s="248" t="s">
        <v>86</v>
      </c>
      <c r="AY134" s="16" t="s">
        <v>136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84</v>
      </c>
      <c r="BK134" s="249">
        <f>ROUND(I134*H134,2)</f>
        <v>0</v>
      </c>
      <c r="BL134" s="16" t="s">
        <v>143</v>
      </c>
      <c r="BM134" s="248" t="s">
        <v>166</v>
      </c>
    </row>
    <row r="135" s="2" customFormat="1" ht="36" customHeight="1">
      <c r="A135" s="37"/>
      <c r="B135" s="38"/>
      <c r="C135" s="236" t="s">
        <v>143</v>
      </c>
      <c r="D135" s="236" t="s">
        <v>139</v>
      </c>
      <c r="E135" s="237" t="s">
        <v>167</v>
      </c>
      <c r="F135" s="238" t="s">
        <v>168</v>
      </c>
      <c r="G135" s="239" t="s">
        <v>142</v>
      </c>
      <c r="H135" s="240">
        <v>66</v>
      </c>
      <c r="I135" s="241"/>
      <c r="J135" s="242">
        <f>ROUND(I135*H135,2)</f>
        <v>0</v>
      </c>
      <c r="K135" s="243"/>
      <c r="L135" s="43"/>
      <c r="M135" s="244" t="s">
        <v>1</v>
      </c>
      <c r="N135" s="245" t="s">
        <v>41</v>
      </c>
      <c r="O135" s="90"/>
      <c r="P135" s="246">
        <f>O135*H135</f>
        <v>0</v>
      </c>
      <c r="Q135" s="246">
        <v>0.00058</v>
      </c>
      <c r="R135" s="246">
        <f>Q135*H135</f>
        <v>0.038280000000000002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143</v>
      </c>
      <c r="AT135" s="248" t="s">
        <v>139</v>
      </c>
      <c r="AU135" s="248" t="s">
        <v>86</v>
      </c>
      <c r="AY135" s="16" t="s">
        <v>136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84</v>
      </c>
      <c r="BK135" s="249">
        <f>ROUND(I135*H135,2)</f>
        <v>0</v>
      </c>
      <c r="BL135" s="16" t="s">
        <v>143</v>
      </c>
      <c r="BM135" s="248" t="s">
        <v>169</v>
      </c>
    </row>
    <row r="136" s="13" customFormat="1">
      <c r="A136" s="13"/>
      <c r="B136" s="250"/>
      <c r="C136" s="251"/>
      <c r="D136" s="252" t="s">
        <v>145</v>
      </c>
      <c r="E136" s="253" t="s">
        <v>1</v>
      </c>
      <c r="F136" s="254" t="s">
        <v>170</v>
      </c>
      <c r="G136" s="251"/>
      <c r="H136" s="255">
        <v>6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145</v>
      </c>
      <c r="AU136" s="261" t="s">
        <v>86</v>
      </c>
      <c r="AV136" s="13" t="s">
        <v>86</v>
      </c>
      <c r="AW136" s="13" t="s">
        <v>32</v>
      </c>
      <c r="AX136" s="13" t="s">
        <v>76</v>
      </c>
      <c r="AY136" s="261" t="s">
        <v>136</v>
      </c>
    </row>
    <row r="137" s="13" customFormat="1">
      <c r="A137" s="13"/>
      <c r="B137" s="250"/>
      <c r="C137" s="251"/>
      <c r="D137" s="252" t="s">
        <v>145</v>
      </c>
      <c r="E137" s="253" t="s">
        <v>1</v>
      </c>
      <c r="F137" s="254" t="s">
        <v>171</v>
      </c>
      <c r="G137" s="251"/>
      <c r="H137" s="255">
        <v>60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145</v>
      </c>
      <c r="AU137" s="261" t="s">
        <v>86</v>
      </c>
      <c r="AV137" s="13" t="s">
        <v>86</v>
      </c>
      <c r="AW137" s="13" t="s">
        <v>32</v>
      </c>
      <c r="AX137" s="13" t="s">
        <v>76</v>
      </c>
      <c r="AY137" s="261" t="s">
        <v>136</v>
      </c>
    </row>
    <row r="138" s="14" customFormat="1">
      <c r="A138" s="14"/>
      <c r="B138" s="262"/>
      <c r="C138" s="263"/>
      <c r="D138" s="252" t="s">
        <v>145</v>
      </c>
      <c r="E138" s="264" t="s">
        <v>1</v>
      </c>
      <c r="F138" s="265" t="s">
        <v>162</v>
      </c>
      <c r="G138" s="263"/>
      <c r="H138" s="266">
        <v>66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145</v>
      </c>
      <c r="AU138" s="272" t="s">
        <v>86</v>
      </c>
      <c r="AV138" s="14" t="s">
        <v>143</v>
      </c>
      <c r="AW138" s="14" t="s">
        <v>32</v>
      </c>
      <c r="AX138" s="14" t="s">
        <v>84</v>
      </c>
      <c r="AY138" s="272" t="s">
        <v>136</v>
      </c>
    </row>
    <row r="139" s="2" customFormat="1" ht="36" customHeight="1">
      <c r="A139" s="37"/>
      <c r="B139" s="38"/>
      <c r="C139" s="236" t="s">
        <v>172</v>
      </c>
      <c r="D139" s="236" t="s">
        <v>139</v>
      </c>
      <c r="E139" s="237" t="s">
        <v>173</v>
      </c>
      <c r="F139" s="238" t="s">
        <v>174</v>
      </c>
      <c r="G139" s="239" t="s">
        <v>142</v>
      </c>
      <c r="H139" s="240">
        <v>66</v>
      </c>
      <c r="I139" s="241"/>
      <c r="J139" s="242">
        <f>ROUND(I139*H139,2)</f>
        <v>0</v>
      </c>
      <c r="K139" s="243"/>
      <c r="L139" s="43"/>
      <c r="M139" s="244" t="s">
        <v>1</v>
      </c>
      <c r="N139" s="245" t="s">
        <v>41</v>
      </c>
      <c r="O139" s="90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8" t="s">
        <v>143</v>
      </c>
      <c r="AT139" s="248" t="s">
        <v>139</v>
      </c>
      <c r="AU139" s="248" t="s">
        <v>86</v>
      </c>
      <c r="AY139" s="16" t="s">
        <v>136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6" t="s">
        <v>84</v>
      </c>
      <c r="BK139" s="249">
        <f>ROUND(I139*H139,2)</f>
        <v>0</v>
      </c>
      <c r="BL139" s="16" t="s">
        <v>143</v>
      </c>
      <c r="BM139" s="248" t="s">
        <v>175</v>
      </c>
    </row>
    <row r="140" s="2" customFormat="1" ht="48" customHeight="1">
      <c r="A140" s="37"/>
      <c r="B140" s="38"/>
      <c r="C140" s="236" t="s">
        <v>176</v>
      </c>
      <c r="D140" s="236" t="s">
        <v>139</v>
      </c>
      <c r="E140" s="237" t="s">
        <v>177</v>
      </c>
      <c r="F140" s="238" t="s">
        <v>178</v>
      </c>
      <c r="G140" s="239" t="s">
        <v>158</v>
      </c>
      <c r="H140" s="240">
        <v>39.600000000000001</v>
      </c>
      <c r="I140" s="241"/>
      <c r="J140" s="242">
        <f>ROUND(I140*H140,2)</f>
        <v>0</v>
      </c>
      <c r="K140" s="243"/>
      <c r="L140" s="43"/>
      <c r="M140" s="244" t="s">
        <v>1</v>
      </c>
      <c r="N140" s="245" t="s">
        <v>41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143</v>
      </c>
      <c r="AT140" s="248" t="s">
        <v>139</v>
      </c>
      <c r="AU140" s="248" t="s">
        <v>86</v>
      </c>
      <c r="AY140" s="16" t="s">
        <v>136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84</v>
      </c>
      <c r="BK140" s="249">
        <f>ROUND(I140*H140,2)</f>
        <v>0</v>
      </c>
      <c r="BL140" s="16" t="s">
        <v>143</v>
      </c>
      <c r="BM140" s="248" t="s">
        <v>179</v>
      </c>
    </row>
    <row r="141" s="2" customFormat="1" ht="24" customHeight="1">
      <c r="A141" s="37"/>
      <c r="B141" s="38"/>
      <c r="C141" s="236" t="s">
        <v>180</v>
      </c>
      <c r="D141" s="236" t="s">
        <v>139</v>
      </c>
      <c r="E141" s="237" t="s">
        <v>181</v>
      </c>
      <c r="F141" s="238" t="s">
        <v>182</v>
      </c>
      <c r="G141" s="239" t="s">
        <v>158</v>
      </c>
      <c r="H141" s="240">
        <v>13.343999999999999</v>
      </c>
      <c r="I141" s="241"/>
      <c r="J141" s="242">
        <f>ROUND(I141*H141,2)</f>
        <v>0</v>
      </c>
      <c r="K141" s="243"/>
      <c r="L141" s="43"/>
      <c r="M141" s="244" t="s">
        <v>1</v>
      </c>
      <c r="N141" s="245" t="s">
        <v>41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143</v>
      </c>
      <c r="AT141" s="248" t="s">
        <v>139</v>
      </c>
      <c r="AU141" s="248" t="s">
        <v>86</v>
      </c>
      <c r="AY141" s="16" t="s">
        <v>136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84</v>
      </c>
      <c r="BK141" s="249">
        <f>ROUND(I141*H141,2)</f>
        <v>0</v>
      </c>
      <c r="BL141" s="16" t="s">
        <v>143</v>
      </c>
      <c r="BM141" s="248" t="s">
        <v>183</v>
      </c>
    </row>
    <row r="142" s="13" customFormat="1">
      <c r="A142" s="13"/>
      <c r="B142" s="250"/>
      <c r="C142" s="251"/>
      <c r="D142" s="252" t="s">
        <v>145</v>
      </c>
      <c r="E142" s="253" t="s">
        <v>104</v>
      </c>
      <c r="F142" s="254" t="s">
        <v>184</v>
      </c>
      <c r="G142" s="251"/>
      <c r="H142" s="255">
        <v>13.343999999999999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145</v>
      </c>
      <c r="AU142" s="261" t="s">
        <v>86</v>
      </c>
      <c r="AV142" s="13" t="s">
        <v>86</v>
      </c>
      <c r="AW142" s="13" t="s">
        <v>32</v>
      </c>
      <c r="AX142" s="13" t="s">
        <v>84</v>
      </c>
      <c r="AY142" s="261" t="s">
        <v>136</v>
      </c>
    </row>
    <row r="143" s="2" customFormat="1" ht="24" customHeight="1">
      <c r="A143" s="37"/>
      <c r="B143" s="38"/>
      <c r="C143" s="236" t="s">
        <v>185</v>
      </c>
      <c r="D143" s="236" t="s">
        <v>139</v>
      </c>
      <c r="E143" s="237" t="s">
        <v>186</v>
      </c>
      <c r="F143" s="238" t="s">
        <v>187</v>
      </c>
      <c r="G143" s="239" t="s">
        <v>158</v>
      </c>
      <c r="H143" s="240">
        <v>66.719999999999999</v>
      </c>
      <c r="I143" s="241"/>
      <c r="J143" s="242">
        <f>ROUND(I143*H143,2)</f>
        <v>0</v>
      </c>
      <c r="K143" s="243"/>
      <c r="L143" s="43"/>
      <c r="M143" s="244" t="s">
        <v>1</v>
      </c>
      <c r="N143" s="245" t="s">
        <v>41</v>
      </c>
      <c r="O143" s="90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8" t="s">
        <v>143</v>
      </c>
      <c r="AT143" s="248" t="s">
        <v>139</v>
      </c>
      <c r="AU143" s="248" t="s">
        <v>86</v>
      </c>
      <c r="AY143" s="16" t="s">
        <v>136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6" t="s">
        <v>84</v>
      </c>
      <c r="BK143" s="249">
        <f>ROUND(I143*H143,2)</f>
        <v>0</v>
      </c>
      <c r="BL143" s="16" t="s">
        <v>143</v>
      </c>
      <c r="BM143" s="248" t="s">
        <v>188</v>
      </c>
    </row>
    <row r="144" s="13" customFormat="1">
      <c r="A144" s="13"/>
      <c r="B144" s="250"/>
      <c r="C144" s="251"/>
      <c r="D144" s="252" t="s">
        <v>145</v>
      </c>
      <c r="E144" s="253" t="s">
        <v>1</v>
      </c>
      <c r="F144" s="254" t="s">
        <v>104</v>
      </c>
      <c r="G144" s="251"/>
      <c r="H144" s="255">
        <v>13.343999999999999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145</v>
      </c>
      <c r="AU144" s="261" t="s">
        <v>86</v>
      </c>
      <c r="AV144" s="13" t="s">
        <v>86</v>
      </c>
      <c r="AW144" s="13" t="s">
        <v>32</v>
      </c>
      <c r="AX144" s="13" t="s">
        <v>84</v>
      </c>
      <c r="AY144" s="261" t="s">
        <v>136</v>
      </c>
    </row>
    <row r="145" s="13" customFormat="1">
      <c r="A145" s="13"/>
      <c r="B145" s="250"/>
      <c r="C145" s="251"/>
      <c r="D145" s="252" t="s">
        <v>145</v>
      </c>
      <c r="E145" s="251"/>
      <c r="F145" s="254" t="s">
        <v>189</v>
      </c>
      <c r="G145" s="251"/>
      <c r="H145" s="255">
        <v>66.719999999999999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145</v>
      </c>
      <c r="AU145" s="261" t="s">
        <v>86</v>
      </c>
      <c r="AV145" s="13" t="s">
        <v>86</v>
      </c>
      <c r="AW145" s="13" t="s">
        <v>4</v>
      </c>
      <c r="AX145" s="13" t="s">
        <v>84</v>
      </c>
      <c r="AY145" s="261" t="s">
        <v>136</v>
      </c>
    </row>
    <row r="146" s="2" customFormat="1" ht="16.5" customHeight="1">
      <c r="A146" s="37"/>
      <c r="B146" s="38"/>
      <c r="C146" s="236" t="s">
        <v>190</v>
      </c>
      <c r="D146" s="236" t="s">
        <v>139</v>
      </c>
      <c r="E146" s="237" t="s">
        <v>191</v>
      </c>
      <c r="F146" s="238" t="s">
        <v>192</v>
      </c>
      <c r="G146" s="239" t="s">
        <v>158</v>
      </c>
      <c r="H146" s="240">
        <v>13.343999999999999</v>
      </c>
      <c r="I146" s="241"/>
      <c r="J146" s="242">
        <f>ROUND(I146*H146,2)</f>
        <v>0</v>
      </c>
      <c r="K146" s="243"/>
      <c r="L146" s="43"/>
      <c r="M146" s="244" t="s">
        <v>1</v>
      </c>
      <c r="N146" s="245" t="s">
        <v>41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143</v>
      </c>
      <c r="AT146" s="248" t="s">
        <v>139</v>
      </c>
      <c r="AU146" s="248" t="s">
        <v>86</v>
      </c>
      <c r="AY146" s="16" t="s">
        <v>136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84</v>
      </c>
      <c r="BK146" s="249">
        <f>ROUND(I146*H146,2)</f>
        <v>0</v>
      </c>
      <c r="BL146" s="16" t="s">
        <v>143</v>
      </c>
      <c r="BM146" s="248" t="s">
        <v>193</v>
      </c>
    </row>
    <row r="147" s="13" customFormat="1">
      <c r="A147" s="13"/>
      <c r="B147" s="250"/>
      <c r="C147" s="251"/>
      <c r="D147" s="252" t="s">
        <v>145</v>
      </c>
      <c r="E147" s="253" t="s">
        <v>1</v>
      </c>
      <c r="F147" s="254" t="s">
        <v>104</v>
      </c>
      <c r="G147" s="251"/>
      <c r="H147" s="255">
        <v>13.343999999999999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145</v>
      </c>
      <c r="AU147" s="261" t="s">
        <v>86</v>
      </c>
      <c r="AV147" s="13" t="s">
        <v>86</v>
      </c>
      <c r="AW147" s="13" t="s">
        <v>32</v>
      </c>
      <c r="AX147" s="13" t="s">
        <v>84</v>
      </c>
      <c r="AY147" s="261" t="s">
        <v>136</v>
      </c>
    </row>
    <row r="148" s="2" customFormat="1" ht="36" customHeight="1">
      <c r="A148" s="37"/>
      <c r="B148" s="38"/>
      <c r="C148" s="236" t="s">
        <v>194</v>
      </c>
      <c r="D148" s="236" t="s">
        <v>139</v>
      </c>
      <c r="E148" s="237" t="s">
        <v>195</v>
      </c>
      <c r="F148" s="238" t="s">
        <v>196</v>
      </c>
      <c r="G148" s="239" t="s">
        <v>197</v>
      </c>
      <c r="H148" s="240">
        <v>13.343999999999999</v>
      </c>
      <c r="I148" s="241"/>
      <c r="J148" s="242">
        <f>ROUND(I148*H148,2)</f>
        <v>0</v>
      </c>
      <c r="K148" s="243"/>
      <c r="L148" s="43"/>
      <c r="M148" s="244" t="s">
        <v>1</v>
      </c>
      <c r="N148" s="245" t="s">
        <v>41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143</v>
      </c>
      <c r="AT148" s="248" t="s">
        <v>139</v>
      </c>
      <c r="AU148" s="248" t="s">
        <v>86</v>
      </c>
      <c r="AY148" s="16" t="s">
        <v>136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84</v>
      </c>
      <c r="BK148" s="249">
        <f>ROUND(I148*H148,2)</f>
        <v>0</v>
      </c>
      <c r="BL148" s="16" t="s">
        <v>143</v>
      </c>
      <c r="BM148" s="248" t="s">
        <v>198</v>
      </c>
    </row>
    <row r="149" s="13" customFormat="1">
      <c r="A149" s="13"/>
      <c r="B149" s="250"/>
      <c r="C149" s="251"/>
      <c r="D149" s="252" t="s">
        <v>145</v>
      </c>
      <c r="E149" s="253" t="s">
        <v>1</v>
      </c>
      <c r="F149" s="254" t="s">
        <v>104</v>
      </c>
      <c r="G149" s="251"/>
      <c r="H149" s="255">
        <v>13.343999999999999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145</v>
      </c>
      <c r="AU149" s="261" t="s">
        <v>86</v>
      </c>
      <c r="AV149" s="13" t="s">
        <v>86</v>
      </c>
      <c r="AW149" s="13" t="s">
        <v>32</v>
      </c>
      <c r="AX149" s="13" t="s">
        <v>84</v>
      </c>
      <c r="AY149" s="261" t="s">
        <v>136</v>
      </c>
    </row>
    <row r="150" s="2" customFormat="1" ht="36" customHeight="1">
      <c r="A150" s="37"/>
      <c r="B150" s="38"/>
      <c r="C150" s="236" t="s">
        <v>199</v>
      </c>
      <c r="D150" s="236" t="s">
        <v>139</v>
      </c>
      <c r="E150" s="237" t="s">
        <v>200</v>
      </c>
      <c r="F150" s="238" t="s">
        <v>201</v>
      </c>
      <c r="G150" s="239" t="s">
        <v>158</v>
      </c>
      <c r="H150" s="240">
        <v>26.256</v>
      </c>
      <c r="I150" s="241"/>
      <c r="J150" s="242">
        <f>ROUND(I150*H150,2)</f>
        <v>0</v>
      </c>
      <c r="K150" s="243"/>
      <c r="L150" s="43"/>
      <c r="M150" s="244" t="s">
        <v>1</v>
      </c>
      <c r="N150" s="245" t="s">
        <v>41</v>
      </c>
      <c r="O150" s="90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8" t="s">
        <v>143</v>
      </c>
      <c r="AT150" s="248" t="s">
        <v>139</v>
      </c>
      <c r="AU150" s="248" t="s">
        <v>86</v>
      </c>
      <c r="AY150" s="16" t="s">
        <v>136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6" t="s">
        <v>84</v>
      </c>
      <c r="BK150" s="249">
        <f>ROUND(I150*H150,2)</f>
        <v>0</v>
      </c>
      <c r="BL150" s="16" t="s">
        <v>143</v>
      </c>
      <c r="BM150" s="248" t="s">
        <v>202</v>
      </c>
    </row>
    <row r="151" s="13" customFormat="1">
      <c r="A151" s="13"/>
      <c r="B151" s="250"/>
      <c r="C151" s="251"/>
      <c r="D151" s="252" t="s">
        <v>145</v>
      </c>
      <c r="E151" s="253" t="s">
        <v>101</v>
      </c>
      <c r="F151" s="254" t="s">
        <v>203</v>
      </c>
      <c r="G151" s="251"/>
      <c r="H151" s="255">
        <v>26.256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145</v>
      </c>
      <c r="AU151" s="261" t="s">
        <v>86</v>
      </c>
      <c r="AV151" s="13" t="s">
        <v>86</v>
      </c>
      <c r="AW151" s="13" t="s">
        <v>32</v>
      </c>
      <c r="AX151" s="13" t="s">
        <v>84</v>
      </c>
      <c r="AY151" s="261" t="s">
        <v>136</v>
      </c>
    </row>
    <row r="152" s="2" customFormat="1" ht="60" customHeight="1">
      <c r="A152" s="37"/>
      <c r="B152" s="38"/>
      <c r="C152" s="236" t="s">
        <v>204</v>
      </c>
      <c r="D152" s="236" t="s">
        <v>139</v>
      </c>
      <c r="E152" s="237" t="s">
        <v>205</v>
      </c>
      <c r="F152" s="238" t="s">
        <v>206</v>
      </c>
      <c r="G152" s="239" t="s">
        <v>158</v>
      </c>
      <c r="H152" s="240">
        <v>10.704000000000001</v>
      </c>
      <c r="I152" s="241"/>
      <c r="J152" s="242">
        <f>ROUND(I152*H152,2)</f>
        <v>0</v>
      </c>
      <c r="K152" s="243"/>
      <c r="L152" s="43"/>
      <c r="M152" s="244" t="s">
        <v>1</v>
      </c>
      <c r="N152" s="245" t="s">
        <v>41</v>
      </c>
      <c r="O152" s="90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8" t="s">
        <v>143</v>
      </c>
      <c r="AT152" s="248" t="s">
        <v>139</v>
      </c>
      <c r="AU152" s="248" t="s">
        <v>86</v>
      </c>
      <c r="AY152" s="16" t="s">
        <v>136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6" t="s">
        <v>84</v>
      </c>
      <c r="BK152" s="249">
        <f>ROUND(I152*H152,2)</f>
        <v>0</v>
      </c>
      <c r="BL152" s="16" t="s">
        <v>143</v>
      </c>
      <c r="BM152" s="248" t="s">
        <v>207</v>
      </c>
    </row>
    <row r="153" s="13" customFormat="1">
      <c r="A153" s="13"/>
      <c r="B153" s="250"/>
      <c r="C153" s="251"/>
      <c r="D153" s="252" t="s">
        <v>145</v>
      </c>
      <c r="E153" s="253" t="s">
        <v>1</v>
      </c>
      <c r="F153" s="254" t="s">
        <v>208</v>
      </c>
      <c r="G153" s="251"/>
      <c r="H153" s="255">
        <v>1.1040000000000001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145</v>
      </c>
      <c r="AU153" s="261" t="s">
        <v>86</v>
      </c>
      <c r="AV153" s="13" t="s">
        <v>86</v>
      </c>
      <c r="AW153" s="13" t="s">
        <v>32</v>
      </c>
      <c r="AX153" s="13" t="s">
        <v>76</v>
      </c>
      <c r="AY153" s="261" t="s">
        <v>136</v>
      </c>
    </row>
    <row r="154" s="13" customFormat="1">
      <c r="A154" s="13"/>
      <c r="B154" s="250"/>
      <c r="C154" s="251"/>
      <c r="D154" s="252" t="s">
        <v>145</v>
      </c>
      <c r="E154" s="253" t="s">
        <v>1</v>
      </c>
      <c r="F154" s="254" t="s">
        <v>209</v>
      </c>
      <c r="G154" s="251"/>
      <c r="H154" s="255">
        <v>9.5999999999999996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145</v>
      </c>
      <c r="AU154" s="261" t="s">
        <v>86</v>
      </c>
      <c r="AV154" s="13" t="s">
        <v>86</v>
      </c>
      <c r="AW154" s="13" t="s">
        <v>32</v>
      </c>
      <c r="AX154" s="13" t="s">
        <v>76</v>
      </c>
      <c r="AY154" s="261" t="s">
        <v>136</v>
      </c>
    </row>
    <row r="155" s="14" customFormat="1">
      <c r="A155" s="14"/>
      <c r="B155" s="262"/>
      <c r="C155" s="263"/>
      <c r="D155" s="252" t="s">
        <v>145</v>
      </c>
      <c r="E155" s="264" t="s">
        <v>94</v>
      </c>
      <c r="F155" s="265" t="s">
        <v>162</v>
      </c>
      <c r="G155" s="263"/>
      <c r="H155" s="266">
        <v>10.704000000000001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145</v>
      </c>
      <c r="AU155" s="272" t="s">
        <v>86</v>
      </c>
      <c r="AV155" s="14" t="s">
        <v>143</v>
      </c>
      <c r="AW155" s="14" t="s">
        <v>32</v>
      </c>
      <c r="AX155" s="14" t="s">
        <v>84</v>
      </c>
      <c r="AY155" s="272" t="s">
        <v>136</v>
      </c>
    </row>
    <row r="156" s="2" customFormat="1" ht="16.5" customHeight="1">
      <c r="A156" s="37"/>
      <c r="B156" s="38"/>
      <c r="C156" s="273" t="s">
        <v>210</v>
      </c>
      <c r="D156" s="273" t="s">
        <v>211</v>
      </c>
      <c r="E156" s="274" t="s">
        <v>212</v>
      </c>
      <c r="F156" s="275" t="s">
        <v>213</v>
      </c>
      <c r="G156" s="276" t="s">
        <v>197</v>
      </c>
      <c r="H156" s="277">
        <v>20.338000000000001</v>
      </c>
      <c r="I156" s="278"/>
      <c r="J156" s="279">
        <f>ROUND(I156*H156,2)</f>
        <v>0</v>
      </c>
      <c r="K156" s="280"/>
      <c r="L156" s="281"/>
      <c r="M156" s="282" t="s">
        <v>1</v>
      </c>
      <c r="N156" s="283" t="s">
        <v>41</v>
      </c>
      <c r="O156" s="90"/>
      <c r="P156" s="246">
        <f>O156*H156</f>
        <v>0</v>
      </c>
      <c r="Q156" s="246">
        <v>1</v>
      </c>
      <c r="R156" s="246">
        <f>Q156*H156</f>
        <v>20.338000000000001</v>
      </c>
      <c r="S156" s="246">
        <v>0</v>
      </c>
      <c r="T156" s="24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8" t="s">
        <v>190</v>
      </c>
      <c r="AT156" s="248" t="s">
        <v>211</v>
      </c>
      <c r="AU156" s="248" t="s">
        <v>86</v>
      </c>
      <c r="AY156" s="16" t="s">
        <v>136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6" t="s">
        <v>84</v>
      </c>
      <c r="BK156" s="249">
        <f>ROUND(I156*H156,2)</f>
        <v>0</v>
      </c>
      <c r="BL156" s="16" t="s">
        <v>143</v>
      </c>
      <c r="BM156" s="248" t="s">
        <v>214</v>
      </c>
    </row>
    <row r="157" s="13" customFormat="1">
      <c r="A157" s="13"/>
      <c r="B157" s="250"/>
      <c r="C157" s="251"/>
      <c r="D157" s="252" t="s">
        <v>145</v>
      </c>
      <c r="E157" s="251"/>
      <c r="F157" s="254" t="s">
        <v>215</v>
      </c>
      <c r="G157" s="251"/>
      <c r="H157" s="255">
        <v>20.338000000000001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145</v>
      </c>
      <c r="AU157" s="261" t="s">
        <v>86</v>
      </c>
      <c r="AV157" s="13" t="s">
        <v>86</v>
      </c>
      <c r="AW157" s="13" t="s">
        <v>4</v>
      </c>
      <c r="AX157" s="13" t="s">
        <v>84</v>
      </c>
      <c r="AY157" s="261" t="s">
        <v>136</v>
      </c>
    </row>
    <row r="158" s="12" customFormat="1" ht="22.8" customHeight="1">
      <c r="A158" s="12"/>
      <c r="B158" s="220"/>
      <c r="C158" s="221"/>
      <c r="D158" s="222" t="s">
        <v>75</v>
      </c>
      <c r="E158" s="234" t="s">
        <v>143</v>
      </c>
      <c r="F158" s="234" t="s">
        <v>216</v>
      </c>
      <c r="G158" s="221"/>
      <c r="H158" s="221"/>
      <c r="I158" s="224"/>
      <c r="J158" s="235">
        <f>BK158</f>
        <v>0</v>
      </c>
      <c r="K158" s="221"/>
      <c r="L158" s="226"/>
      <c r="M158" s="227"/>
      <c r="N158" s="228"/>
      <c r="O158" s="228"/>
      <c r="P158" s="229">
        <f>SUM(P159:P166)</f>
        <v>0</v>
      </c>
      <c r="Q158" s="228"/>
      <c r="R158" s="229">
        <f>SUM(R159:R166)</f>
        <v>0.011502</v>
      </c>
      <c r="S158" s="228"/>
      <c r="T158" s="230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1" t="s">
        <v>84</v>
      </c>
      <c r="AT158" s="232" t="s">
        <v>75</v>
      </c>
      <c r="AU158" s="232" t="s">
        <v>84</v>
      </c>
      <c r="AY158" s="231" t="s">
        <v>136</v>
      </c>
      <c r="BK158" s="233">
        <f>SUM(BK159:BK166)</f>
        <v>0</v>
      </c>
    </row>
    <row r="159" s="2" customFormat="1" ht="24" customHeight="1">
      <c r="A159" s="37"/>
      <c r="B159" s="38"/>
      <c r="C159" s="236" t="s">
        <v>217</v>
      </c>
      <c r="D159" s="236" t="s">
        <v>139</v>
      </c>
      <c r="E159" s="237" t="s">
        <v>218</v>
      </c>
      <c r="F159" s="238" t="s">
        <v>219</v>
      </c>
      <c r="G159" s="239" t="s">
        <v>158</v>
      </c>
      <c r="H159" s="240">
        <v>2.6400000000000001</v>
      </c>
      <c r="I159" s="241"/>
      <c r="J159" s="242">
        <f>ROUND(I159*H159,2)</f>
        <v>0</v>
      </c>
      <c r="K159" s="243"/>
      <c r="L159" s="43"/>
      <c r="M159" s="244" t="s">
        <v>1</v>
      </c>
      <c r="N159" s="245" t="s">
        <v>41</v>
      </c>
      <c r="O159" s="90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8" t="s">
        <v>143</v>
      </c>
      <c r="AT159" s="248" t="s">
        <v>139</v>
      </c>
      <c r="AU159" s="248" t="s">
        <v>86</v>
      </c>
      <c r="AY159" s="16" t="s">
        <v>136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6" t="s">
        <v>84</v>
      </c>
      <c r="BK159" s="249">
        <f>ROUND(I159*H159,2)</f>
        <v>0</v>
      </c>
      <c r="BL159" s="16" t="s">
        <v>143</v>
      </c>
      <c r="BM159" s="248" t="s">
        <v>220</v>
      </c>
    </row>
    <row r="160" s="13" customFormat="1">
      <c r="A160" s="13"/>
      <c r="B160" s="250"/>
      <c r="C160" s="251"/>
      <c r="D160" s="252" t="s">
        <v>145</v>
      </c>
      <c r="E160" s="253" t="s">
        <v>1</v>
      </c>
      <c r="F160" s="254" t="s">
        <v>221</v>
      </c>
      <c r="G160" s="251"/>
      <c r="H160" s="255">
        <v>0.23999999999999999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145</v>
      </c>
      <c r="AU160" s="261" t="s">
        <v>86</v>
      </c>
      <c r="AV160" s="13" t="s">
        <v>86</v>
      </c>
      <c r="AW160" s="13" t="s">
        <v>32</v>
      </c>
      <c r="AX160" s="13" t="s">
        <v>76</v>
      </c>
      <c r="AY160" s="261" t="s">
        <v>136</v>
      </c>
    </row>
    <row r="161" s="13" customFormat="1">
      <c r="A161" s="13"/>
      <c r="B161" s="250"/>
      <c r="C161" s="251"/>
      <c r="D161" s="252" t="s">
        <v>145</v>
      </c>
      <c r="E161" s="253" t="s">
        <v>1</v>
      </c>
      <c r="F161" s="254" t="s">
        <v>222</v>
      </c>
      <c r="G161" s="251"/>
      <c r="H161" s="255">
        <v>2.3999999999999999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145</v>
      </c>
      <c r="AU161" s="261" t="s">
        <v>86</v>
      </c>
      <c r="AV161" s="13" t="s">
        <v>86</v>
      </c>
      <c r="AW161" s="13" t="s">
        <v>32</v>
      </c>
      <c r="AX161" s="13" t="s">
        <v>76</v>
      </c>
      <c r="AY161" s="261" t="s">
        <v>136</v>
      </c>
    </row>
    <row r="162" s="14" customFormat="1">
      <c r="A162" s="14"/>
      <c r="B162" s="262"/>
      <c r="C162" s="263"/>
      <c r="D162" s="252" t="s">
        <v>145</v>
      </c>
      <c r="E162" s="264" t="s">
        <v>98</v>
      </c>
      <c r="F162" s="265" t="s">
        <v>162</v>
      </c>
      <c r="G162" s="263"/>
      <c r="H162" s="266">
        <v>2.6400000000000001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145</v>
      </c>
      <c r="AU162" s="272" t="s">
        <v>86</v>
      </c>
      <c r="AV162" s="14" t="s">
        <v>143</v>
      </c>
      <c r="AW162" s="14" t="s">
        <v>32</v>
      </c>
      <c r="AX162" s="14" t="s">
        <v>84</v>
      </c>
      <c r="AY162" s="272" t="s">
        <v>136</v>
      </c>
    </row>
    <row r="163" s="2" customFormat="1" ht="24" customHeight="1">
      <c r="A163" s="37"/>
      <c r="B163" s="38"/>
      <c r="C163" s="236" t="s">
        <v>223</v>
      </c>
      <c r="D163" s="236" t="s">
        <v>139</v>
      </c>
      <c r="E163" s="237" t="s">
        <v>224</v>
      </c>
      <c r="F163" s="238" t="s">
        <v>225</v>
      </c>
      <c r="G163" s="239" t="s">
        <v>158</v>
      </c>
      <c r="H163" s="240">
        <v>0.13500000000000001</v>
      </c>
      <c r="I163" s="241"/>
      <c r="J163" s="242">
        <f>ROUND(I163*H163,2)</f>
        <v>0</v>
      </c>
      <c r="K163" s="243"/>
      <c r="L163" s="43"/>
      <c r="M163" s="244" t="s">
        <v>1</v>
      </c>
      <c r="N163" s="245" t="s">
        <v>41</v>
      </c>
      <c r="O163" s="90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8" t="s">
        <v>143</v>
      </c>
      <c r="AT163" s="248" t="s">
        <v>139</v>
      </c>
      <c r="AU163" s="248" t="s">
        <v>86</v>
      </c>
      <c r="AY163" s="16" t="s">
        <v>136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6" t="s">
        <v>84</v>
      </c>
      <c r="BK163" s="249">
        <f>ROUND(I163*H163,2)</f>
        <v>0</v>
      </c>
      <c r="BL163" s="16" t="s">
        <v>143</v>
      </c>
      <c r="BM163" s="248" t="s">
        <v>226</v>
      </c>
    </row>
    <row r="164" s="13" customFormat="1">
      <c r="A164" s="13"/>
      <c r="B164" s="250"/>
      <c r="C164" s="251"/>
      <c r="D164" s="252" t="s">
        <v>145</v>
      </c>
      <c r="E164" s="253" t="s">
        <v>1</v>
      </c>
      <c r="F164" s="254" t="s">
        <v>227</v>
      </c>
      <c r="G164" s="251"/>
      <c r="H164" s="255">
        <v>0.13500000000000001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145</v>
      </c>
      <c r="AU164" s="261" t="s">
        <v>86</v>
      </c>
      <c r="AV164" s="13" t="s">
        <v>86</v>
      </c>
      <c r="AW164" s="13" t="s">
        <v>32</v>
      </c>
      <c r="AX164" s="13" t="s">
        <v>84</v>
      </c>
      <c r="AY164" s="261" t="s">
        <v>136</v>
      </c>
    </row>
    <row r="165" s="2" customFormat="1" ht="24" customHeight="1">
      <c r="A165" s="37"/>
      <c r="B165" s="38"/>
      <c r="C165" s="236" t="s">
        <v>228</v>
      </c>
      <c r="D165" s="236" t="s">
        <v>139</v>
      </c>
      <c r="E165" s="237" t="s">
        <v>229</v>
      </c>
      <c r="F165" s="238" t="s">
        <v>230</v>
      </c>
      <c r="G165" s="239" t="s">
        <v>142</v>
      </c>
      <c r="H165" s="240">
        <v>1.8</v>
      </c>
      <c r="I165" s="241"/>
      <c r="J165" s="242">
        <f>ROUND(I165*H165,2)</f>
        <v>0</v>
      </c>
      <c r="K165" s="243"/>
      <c r="L165" s="43"/>
      <c r="M165" s="244" t="s">
        <v>1</v>
      </c>
      <c r="N165" s="245" t="s">
        <v>41</v>
      </c>
      <c r="O165" s="90"/>
      <c r="P165" s="246">
        <f>O165*H165</f>
        <v>0</v>
      </c>
      <c r="Q165" s="246">
        <v>0.0063899999999999998</v>
      </c>
      <c r="R165" s="246">
        <f>Q165*H165</f>
        <v>0.011502</v>
      </c>
      <c r="S165" s="246">
        <v>0</v>
      </c>
      <c r="T165" s="24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8" t="s">
        <v>143</v>
      </c>
      <c r="AT165" s="248" t="s">
        <v>139</v>
      </c>
      <c r="AU165" s="248" t="s">
        <v>86</v>
      </c>
      <c r="AY165" s="16" t="s">
        <v>136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6" t="s">
        <v>84</v>
      </c>
      <c r="BK165" s="249">
        <f>ROUND(I165*H165,2)</f>
        <v>0</v>
      </c>
      <c r="BL165" s="16" t="s">
        <v>143</v>
      </c>
      <c r="BM165" s="248" t="s">
        <v>231</v>
      </c>
    </row>
    <row r="166" s="13" customFormat="1">
      <c r="A166" s="13"/>
      <c r="B166" s="250"/>
      <c r="C166" s="251"/>
      <c r="D166" s="252" t="s">
        <v>145</v>
      </c>
      <c r="E166" s="253" t="s">
        <v>1</v>
      </c>
      <c r="F166" s="254" t="s">
        <v>232</v>
      </c>
      <c r="G166" s="251"/>
      <c r="H166" s="255">
        <v>1.8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145</v>
      </c>
      <c r="AU166" s="261" t="s">
        <v>86</v>
      </c>
      <c r="AV166" s="13" t="s">
        <v>86</v>
      </c>
      <c r="AW166" s="13" t="s">
        <v>32</v>
      </c>
      <c r="AX166" s="13" t="s">
        <v>84</v>
      </c>
      <c r="AY166" s="261" t="s">
        <v>136</v>
      </c>
    </row>
    <row r="167" s="12" customFormat="1" ht="22.8" customHeight="1">
      <c r="A167" s="12"/>
      <c r="B167" s="220"/>
      <c r="C167" s="221"/>
      <c r="D167" s="222" t="s">
        <v>75</v>
      </c>
      <c r="E167" s="234" t="s">
        <v>172</v>
      </c>
      <c r="F167" s="234" t="s">
        <v>233</v>
      </c>
      <c r="G167" s="221"/>
      <c r="H167" s="221"/>
      <c r="I167" s="224"/>
      <c r="J167" s="235">
        <f>BK167</f>
        <v>0</v>
      </c>
      <c r="K167" s="221"/>
      <c r="L167" s="226"/>
      <c r="M167" s="227"/>
      <c r="N167" s="228"/>
      <c r="O167" s="228"/>
      <c r="P167" s="229">
        <f>P168</f>
        <v>0</v>
      </c>
      <c r="Q167" s="228"/>
      <c r="R167" s="229">
        <f>R168</f>
        <v>10.333125000000001</v>
      </c>
      <c r="S167" s="228"/>
      <c r="T167" s="230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1" t="s">
        <v>84</v>
      </c>
      <c r="AT167" s="232" t="s">
        <v>75</v>
      </c>
      <c r="AU167" s="232" t="s">
        <v>84</v>
      </c>
      <c r="AY167" s="231" t="s">
        <v>136</v>
      </c>
      <c r="BK167" s="233">
        <f>BK168</f>
        <v>0</v>
      </c>
    </row>
    <row r="168" s="2" customFormat="1" ht="24" customHeight="1">
      <c r="A168" s="37"/>
      <c r="B168" s="38"/>
      <c r="C168" s="236" t="s">
        <v>234</v>
      </c>
      <c r="D168" s="236" t="s">
        <v>139</v>
      </c>
      <c r="E168" s="237" t="s">
        <v>235</v>
      </c>
      <c r="F168" s="238" t="s">
        <v>236</v>
      </c>
      <c r="G168" s="239" t="s">
        <v>142</v>
      </c>
      <c r="H168" s="240">
        <v>56.25</v>
      </c>
      <c r="I168" s="241"/>
      <c r="J168" s="242">
        <f>ROUND(I168*H168,2)</f>
        <v>0</v>
      </c>
      <c r="K168" s="243"/>
      <c r="L168" s="43"/>
      <c r="M168" s="244" t="s">
        <v>1</v>
      </c>
      <c r="N168" s="245" t="s">
        <v>41</v>
      </c>
      <c r="O168" s="90"/>
      <c r="P168" s="246">
        <f>O168*H168</f>
        <v>0</v>
      </c>
      <c r="Q168" s="246">
        <v>0.1837</v>
      </c>
      <c r="R168" s="246">
        <f>Q168*H168</f>
        <v>10.333125000000001</v>
      </c>
      <c r="S168" s="246">
        <v>0</v>
      </c>
      <c r="T168" s="24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8" t="s">
        <v>143</v>
      </c>
      <c r="AT168" s="248" t="s">
        <v>139</v>
      </c>
      <c r="AU168" s="248" t="s">
        <v>86</v>
      </c>
      <c r="AY168" s="16" t="s">
        <v>136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6" t="s">
        <v>84</v>
      </c>
      <c r="BK168" s="249">
        <f>ROUND(I168*H168,2)</f>
        <v>0</v>
      </c>
      <c r="BL168" s="16" t="s">
        <v>143</v>
      </c>
      <c r="BM168" s="248" t="s">
        <v>237</v>
      </c>
    </row>
    <row r="169" s="12" customFormat="1" ht="22.8" customHeight="1">
      <c r="A169" s="12"/>
      <c r="B169" s="220"/>
      <c r="C169" s="221"/>
      <c r="D169" s="222" t="s">
        <v>75</v>
      </c>
      <c r="E169" s="234" t="s">
        <v>190</v>
      </c>
      <c r="F169" s="234" t="s">
        <v>238</v>
      </c>
      <c r="G169" s="221"/>
      <c r="H169" s="221"/>
      <c r="I169" s="224"/>
      <c r="J169" s="235">
        <f>BK169</f>
        <v>0</v>
      </c>
      <c r="K169" s="221"/>
      <c r="L169" s="226"/>
      <c r="M169" s="227"/>
      <c r="N169" s="228"/>
      <c r="O169" s="228"/>
      <c r="P169" s="229">
        <f>SUM(P170:P242)</f>
        <v>0</v>
      </c>
      <c r="Q169" s="228"/>
      <c r="R169" s="229">
        <f>SUM(R170:R242)</f>
        <v>4.3253914999999994</v>
      </c>
      <c r="S169" s="228"/>
      <c r="T169" s="230">
        <f>SUM(T170:T242)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1" t="s">
        <v>84</v>
      </c>
      <c r="AT169" s="232" t="s">
        <v>75</v>
      </c>
      <c r="AU169" s="232" t="s">
        <v>84</v>
      </c>
      <c r="AY169" s="231" t="s">
        <v>136</v>
      </c>
      <c r="BK169" s="233">
        <f>SUM(BK170:BK242)</f>
        <v>0</v>
      </c>
    </row>
    <row r="170" s="2" customFormat="1" ht="24" customHeight="1">
      <c r="A170" s="37"/>
      <c r="B170" s="38"/>
      <c r="C170" s="236" t="s">
        <v>239</v>
      </c>
      <c r="D170" s="236" t="s">
        <v>139</v>
      </c>
      <c r="E170" s="237" t="s">
        <v>240</v>
      </c>
      <c r="F170" s="238" t="s">
        <v>241</v>
      </c>
      <c r="G170" s="239" t="s">
        <v>242</v>
      </c>
      <c r="H170" s="240">
        <v>8</v>
      </c>
      <c r="I170" s="241"/>
      <c r="J170" s="242">
        <f>ROUND(I170*H170,2)</f>
        <v>0</v>
      </c>
      <c r="K170" s="243"/>
      <c r="L170" s="43"/>
      <c r="M170" s="244" t="s">
        <v>1</v>
      </c>
      <c r="N170" s="245" t="s">
        <v>41</v>
      </c>
      <c r="O170" s="90"/>
      <c r="P170" s="246">
        <f>O170*H170</f>
        <v>0</v>
      </c>
      <c r="Q170" s="246">
        <v>0.00167</v>
      </c>
      <c r="R170" s="246">
        <f>Q170*H170</f>
        <v>0.01336</v>
      </c>
      <c r="S170" s="246">
        <v>0</v>
      </c>
      <c r="T170" s="24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8" t="s">
        <v>143</v>
      </c>
      <c r="AT170" s="248" t="s">
        <v>139</v>
      </c>
      <c r="AU170" s="248" t="s">
        <v>86</v>
      </c>
      <c r="AY170" s="16" t="s">
        <v>136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6" t="s">
        <v>84</v>
      </c>
      <c r="BK170" s="249">
        <f>ROUND(I170*H170,2)</f>
        <v>0</v>
      </c>
      <c r="BL170" s="16" t="s">
        <v>143</v>
      </c>
      <c r="BM170" s="248" t="s">
        <v>243</v>
      </c>
    </row>
    <row r="171" s="2" customFormat="1" ht="24" customHeight="1">
      <c r="A171" s="37"/>
      <c r="B171" s="38"/>
      <c r="C171" s="273" t="s">
        <v>244</v>
      </c>
      <c r="D171" s="273" t="s">
        <v>211</v>
      </c>
      <c r="E171" s="274" t="s">
        <v>245</v>
      </c>
      <c r="F171" s="275" t="s">
        <v>246</v>
      </c>
      <c r="G171" s="276" t="s">
        <v>242</v>
      </c>
      <c r="H171" s="277">
        <v>1.01</v>
      </c>
      <c r="I171" s="278"/>
      <c r="J171" s="279">
        <f>ROUND(I171*H171,2)</f>
        <v>0</v>
      </c>
      <c r="K171" s="280"/>
      <c r="L171" s="281"/>
      <c r="M171" s="282" t="s">
        <v>1</v>
      </c>
      <c r="N171" s="283" t="s">
        <v>41</v>
      </c>
      <c r="O171" s="90"/>
      <c r="P171" s="246">
        <f>O171*H171</f>
        <v>0</v>
      </c>
      <c r="Q171" s="246">
        <v>0.0089999999999999993</v>
      </c>
      <c r="R171" s="246">
        <f>Q171*H171</f>
        <v>0.0090899999999999991</v>
      </c>
      <c r="S171" s="246">
        <v>0</v>
      </c>
      <c r="T171" s="24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8" t="s">
        <v>190</v>
      </c>
      <c r="AT171" s="248" t="s">
        <v>211</v>
      </c>
      <c r="AU171" s="248" t="s">
        <v>86</v>
      </c>
      <c r="AY171" s="16" t="s">
        <v>136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6" t="s">
        <v>84</v>
      </c>
      <c r="BK171" s="249">
        <f>ROUND(I171*H171,2)</f>
        <v>0</v>
      </c>
      <c r="BL171" s="16" t="s">
        <v>143</v>
      </c>
      <c r="BM171" s="248" t="s">
        <v>247</v>
      </c>
    </row>
    <row r="172" s="13" customFormat="1">
      <c r="A172" s="13"/>
      <c r="B172" s="250"/>
      <c r="C172" s="251"/>
      <c r="D172" s="252" t="s">
        <v>145</v>
      </c>
      <c r="E172" s="251"/>
      <c r="F172" s="254" t="s">
        <v>248</v>
      </c>
      <c r="G172" s="251"/>
      <c r="H172" s="255">
        <v>1.01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145</v>
      </c>
      <c r="AU172" s="261" t="s">
        <v>86</v>
      </c>
      <c r="AV172" s="13" t="s">
        <v>86</v>
      </c>
      <c r="AW172" s="13" t="s">
        <v>4</v>
      </c>
      <c r="AX172" s="13" t="s">
        <v>84</v>
      </c>
      <c r="AY172" s="261" t="s">
        <v>136</v>
      </c>
    </row>
    <row r="173" s="2" customFormat="1" ht="24" customHeight="1">
      <c r="A173" s="37"/>
      <c r="B173" s="38"/>
      <c r="C173" s="273" t="s">
        <v>249</v>
      </c>
      <c r="D173" s="273" t="s">
        <v>211</v>
      </c>
      <c r="E173" s="274" t="s">
        <v>250</v>
      </c>
      <c r="F173" s="275" t="s">
        <v>251</v>
      </c>
      <c r="G173" s="276" t="s">
        <v>242</v>
      </c>
      <c r="H173" s="277">
        <v>2.02</v>
      </c>
      <c r="I173" s="278"/>
      <c r="J173" s="279">
        <f>ROUND(I173*H173,2)</f>
        <v>0</v>
      </c>
      <c r="K173" s="280"/>
      <c r="L173" s="281"/>
      <c r="M173" s="282" t="s">
        <v>1</v>
      </c>
      <c r="N173" s="283" t="s">
        <v>41</v>
      </c>
      <c r="O173" s="90"/>
      <c r="P173" s="246">
        <f>O173*H173</f>
        <v>0</v>
      </c>
      <c r="Q173" s="246">
        <v>0.012</v>
      </c>
      <c r="R173" s="246">
        <f>Q173*H173</f>
        <v>0.024240000000000001</v>
      </c>
      <c r="S173" s="246">
        <v>0</v>
      </c>
      <c r="T173" s="24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8" t="s">
        <v>190</v>
      </c>
      <c r="AT173" s="248" t="s">
        <v>211</v>
      </c>
      <c r="AU173" s="248" t="s">
        <v>86</v>
      </c>
      <c r="AY173" s="16" t="s">
        <v>136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6" t="s">
        <v>84</v>
      </c>
      <c r="BK173" s="249">
        <f>ROUND(I173*H173,2)</f>
        <v>0</v>
      </c>
      <c r="BL173" s="16" t="s">
        <v>143</v>
      </c>
      <c r="BM173" s="248" t="s">
        <v>252</v>
      </c>
    </row>
    <row r="174" s="13" customFormat="1">
      <c r="A174" s="13"/>
      <c r="B174" s="250"/>
      <c r="C174" s="251"/>
      <c r="D174" s="252" t="s">
        <v>145</v>
      </c>
      <c r="E174" s="251"/>
      <c r="F174" s="254" t="s">
        <v>253</v>
      </c>
      <c r="G174" s="251"/>
      <c r="H174" s="255">
        <v>2.02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145</v>
      </c>
      <c r="AU174" s="261" t="s">
        <v>86</v>
      </c>
      <c r="AV174" s="13" t="s">
        <v>86</v>
      </c>
      <c r="AW174" s="13" t="s">
        <v>4</v>
      </c>
      <c r="AX174" s="13" t="s">
        <v>84</v>
      </c>
      <c r="AY174" s="261" t="s">
        <v>136</v>
      </c>
    </row>
    <row r="175" s="2" customFormat="1" ht="24" customHeight="1">
      <c r="A175" s="37"/>
      <c r="B175" s="38"/>
      <c r="C175" s="273" t="s">
        <v>254</v>
      </c>
      <c r="D175" s="273" t="s">
        <v>211</v>
      </c>
      <c r="E175" s="274" t="s">
        <v>255</v>
      </c>
      <c r="F175" s="275" t="s">
        <v>256</v>
      </c>
      <c r="G175" s="276" t="s">
        <v>242</v>
      </c>
      <c r="H175" s="277">
        <v>2.02</v>
      </c>
      <c r="I175" s="278"/>
      <c r="J175" s="279">
        <f>ROUND(I175*H175,2)</f>
        <v>0</v>
      </c>
      <c r="K175" s="280"/>
      <c r="L175" s="281"/>
      <c r="M175" s="282" t="s">
        <v>1</v>
      </c>
      <c r="N175" s="283" t="s">
        <v>41</v>
      </c>
      <c r="O175" s="90"/>
      <c r="P175" s="246">
        <f>O175*H175</f>
        <v>0</v>
      </c>
      <c r="Q175" s="246">
        <v>0.002</v>
      </c>
      <c r="R175" s="246">
        <f>Q175*H175</f>
        <v>0.0040400000000000002</v>
      </c>
      <c r="S175" s="246">
        <v>0</v>
      </c>
      <c r="T175" s="24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8" t="s">
        <v>190</v>
      </c>
      <c r="AT175" s="248" t="s">
        <v>211</v>
      </c>
      <c r="AU175" s="248" t="s">
        <v>86</v>
      </c>
      <c r="AY175" s="16" t="s">
        <v>136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6" t="s">
        <v>84</v>
      </c>
      <c r="BK175" s="249">
        <f>ROUND(I175*H175,2)</f>
        <v>0</v>
      </c>
      <c r="BL175" s="16" t="s">
        <v>143</v>
      </c>
      <c r="BM175" s="248" t="s">
        <v>257</v>
      </c>
    </row>
    <row r="176" s="13" customFormat="1">
      <c r="A176" s="13"/>
      <c r="B176" s="250"/>
      <c r="C176" s="251"/>
      <c r="D176" s="252" t="s">
        <v>145</v>
      </c>
      <c r="E176" s="251"/>
      <c r="F176" s="254" t="s">
        <v>253</v>
      </c>
      <c r="G176" s="251"/>
      <c r="H176" s="255">
        <v>2.02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145</v>
      </c>
      <c r="AU176" s="261" t="s">
        <v>86</v>
      </c>
      <c r="AV176" s="13" t="s">
        <v>86</v>
      </c>
      <c r="AW176" s="13" t="s">
        <v>4</v>
      </c>
      <c r="AX176" s="13" t="s">
        <v>84</v>
      </c>
      <c r="AY176" s="261" t="s">
        <v>136</v>
      </c>
    </row>
    <row r="177" s="2" customFormat="1" ht="16.5" customHeight="1">
      <c r="A177" s="37"/>
      <c r="B177" s="38"/>
      <c r="C177" s="273" t="s">
        <v>258</v>
      </c>
      <c r="D177" s="273" t="s">
        <v>211</v>
      </c>
      <c r="E177" s="274" t="s">
        <v>259</v>
      </c>
      <c r="F177" s="275" t="s">
        <v>260</v>
      </c>
      <c r="G177" s="276" t="s">
        <v>1</v>
      </c>
      <c r="H177" s="277">
        <v>1.01</v>
      </c>
      <c r="I177" s="278"/>
      <c r="J177" s="279">
        <f>ROUND(I177*H177,2)</f>
        <v>0</v>
      </c>
      <c r="K177" s="280"/>
      <c r="L177" s="281"/>
      <c r="M177" s="282" t="s">
        <v>1</v>
      </c>
      <c r="N177" s="283" t="s">
        <v>41</v>
      </c>
      <c r="O177" s="90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8" t="s">
        <v>190</v>
      </c>
      <c r="AT177" s="248" t="s">
        <v>211</v>
      </c>
      <c r="AU177" s="248" t="s">
        <v>86</v>
      </c>
      <c r="AY177" s="16" t="s">
        <v>136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6" t="s">
        <v>84</v>
      </c>
      <c r="BK177" s="249">
        <f>ROUND(I177*H177,2)</f>
        <v>0</v>
      </c>
      <c r="BL177" s="16" t="s">
        <v>143</v>
      </c>
      <c r="BM177" s="248" t="s">
        <v>261</v>
      </c>
    </row>
    <row r="178" s="13" customFormat="1">
      <c r="A178" s="13"/>
      <c r="B178" s="250"/>
      <c r="C178" s="251"/>
      <c r="D178" s="252" t="s">
        <v>145</v>
      </c>
      <c r="E178" s="251"/>
      <c r="F178" s="254" t="s">
        <v>248</v>
      </c>
      <c r="G178" s="251"/>
      <c r="H178" s="255">
        <v>1.01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145</v>
      </c>
      <c r="AU178" s="261" t="s">
        <v>86</v>
      </c>
      <c r="AV178" s="13" t="s">
        <v>86</v>
      </c>
      <c r="AW178" s="13" t="s">
        <v>4</v>
      </c>
      <c r="AX178" s="13" t="s">
        <v>84</v>
      </c>
      <c r="AY178" s="261" t="s">
        <v>136</v>
      </c>
    </row>
    <row r="179" s="2" customFormat="1" ht="16.5" customHeight="1">
      <c r="A179" s="37"/>
      <c r="B179" s="38"/>
      <c r="C179" s="273" t="s">
        <v>262</v>
      </c>
      <c r="D179" s="273" t="s">
        <v>211</v>
      </c>
      <c r="E179" s="274" t="s">
        <v>263</v>
      </c>
      <c r="F179" s="275" t="s">
        <v>264</v>
      </c>
      <c r="G179" s="276" t="s">
        <v>242</v>
      </c>
      <c r="H179" s="277">
        <v>1.01</v>
      </c>
      <c r="I179" s="278"/>
      <c r="J179" s="279">
        <f>ROUND(I179*H179,2)</f>
        <v>0</v>
      </c>
      <c r="K179" s="280"/>
      <c r="L179" s="281"/>
      <c r="M179" s="282" t="s">
        <v>1</v>
      </c>
      <c r="N179" s="283" t="s">
        <v>41</v>
      </c>
      <c r="O179" s="90"/>
      <c r="P179" s="246">
        <f>O179*H179</f>
        <v>0</v>
      </c>
      <c r="Q179" s="246">
        <v>0.01</v>
      </c>
      <c r="R179" s="246">
        <f>Q179*H179</f>
        <v>0.0101</v>
      </c>
      <c r="S179" s="246">
        <v>0</v>
      </c>
      <c r="T179" s="24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8" t="s">
        <v>190</v>
      </c>
      <c r="AT179" s="248" t="s">
        <v>211</v>
      </c>
      <c r="AU179" s="248" t="s">
        <v>86</v>
      </c>
      <c r="AY179" s="16" t="s">
        <v>136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6" t="s">
        <v>84</v>
      </c>
      <c r="BK179" s="249">
        <f>ROUND(I179*H179,2)</f>
        <v>0</v>
      </c>
      <c r="BL179" s="16" t="s">
        <v>143</v>
      </c>
      <c r="BM179" s="248" t="s">
        <v>265</v>
      </c>
    </row>
    <row r="180" s="13" customFormat="1">
      <c r="A180" s="13"/>
      <c r="B180" s="250"/>
      <c r="C180" s="251"/>
      <c r="D180" s="252" t="s">
        <v>145</v>
      </c>
      <c r="E180" s="251"/>
      <c r="F180" s="254" t="s">
        <v>248</v>
      </c>
      <c r="G180" s="251"/>
      <c r="H180" s="255">
        <v>1.01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145</v>
      </c>
      <c r="AU180" s="261" t="s">
        <v>86</v>
      </c>
      <c r="AV180" s="13" t="s">
        <v>86</v>
      </c>
      <c r="AW180" s="13" t="s">
        <v>4</v>
      </c>
      <c r="AX180" s="13" t="s">
        <v>84</v>
      </c>
      <c r="AY180" s="261" t="s">
        <v>136</v>
      </c>
    </row>
    <row r="181" s="2" customFormat="1" ht="24" customHeight="1">
      <c r="A181" s="37"/>
      <c r="B181" s="38"/>
      <c r="C181" s="236" t="s">
        <v>266</v>
      </c>
      <c r="D181" s="236" t="s">
        <v>139</v>
      </c>
      <c r="E181" s="237" t="s">
        <v>267</v>
      </c>
      <c r="F181" s="238" t="s">
        <v>268</v>
      </c>
      <c r="G181" s="239" t="s">
        <v>242</v>
      </c>
      <c r="H181" s="240">
        <v>1</v>
      </c>
      <c r="I181" s="241"/>
      <c r="J181" s="242">
        <f>ROUND(I181*H181,2)</f>
        <v>0</v>
      </c>
      <c r="K181" s="243"/>
      <c r="L181" s="43"/>
      <c r="M181" s="244" t="s">
        <v>1</v>
      </c>
      <c r="N181" s="245" t="s">
        <v>41</v>
      </c>
      <c r="O181" s="90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8" t="s">
        <v>143</v>
      </c>
      <c r="AT181" s="248" t="s">
        <v>139</v>
      </c>
      <c r="AU181" s="248" t="s">
        <v>86</v>
      </c>
      <c r="AY181" s="16" t="s">
        <v>136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6" t="s">
        <v>84</v>
      </c>
      <c r="BK181" s="249">
        <f>ROUND(I181*H181,2)</f>
        <v>0</v>
      </c>
      <c r="BL181" s="16" t="s">
        <v>143</v>
      </c>
      <c r="BM181" s="248" t="s">
        <v>269</v>
      </c>
    </row>
    <row r="182" s="2" customFormat="1" ht="24" customHeight="1">
      <c r="A182" s="37"/>
      <c r="B182" s="38"/>
      <c r="C182" s="273" t="s">
        <v>270</v>
      </c>
      <c r="D182" s="273" t="s">
        <v>211</v>
      </c>
      <c r="E182" s="274" t="s">
        <v>271</v>
      </c>
      <c r="F182" s="275" t="s">
        <v>272</v>
      </c>
      <c r="G182" s="276" t="s">
        <v>242</v>
      </c>
      <c r="H182" s="277">
        <v>1.01</v>
      </c>
      <c r="I182" s="278"/>
      <c r="J182" s="279">
        <f>ROUND(I182*H182,2)</f>
        <v>0</v>
      </c>
      <c r="K182" s="280"/>
      <c r="L182" s="281"/>
      <c r="M182" s="282" t="s">
        <v>1</v>
      </c>
      <c r="N182" s="283" t="s">
        <v>41</v>
      </c>
      <c r="O182" s="90"/>
      <c r="P182" s="246">
        <f>O182*H182</f>
        <v>0</v>
      </c>
      <c r="Q182" s="246">
        <v>0.014999999999999999</v>
      </c>
      <c r="R182" s="246">
        <f>Q182*H182</f>
        <v>0.01515</v>
      </c>
      <c r="S182" s="246">
        <v>0</v>
      </c>
      <c r="T182" s="24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8" t="s">
        <v>190</v>
      </c>
      <c r="AT182" s="248" t="s">
        <v>211</v>
      </c>
      <c r="AU182" s="248" t="s">
        <v>86</v>
      </c>
      <c r="AY182" s="16" t="s">
        <v>136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6" t="s">
        <v>84</v>
      </c>
      <c r="BK182" s="249">
        <f>ROUND(I182*H182,2)</f>
        <v>0</v>
      </c>
      <c r="BL182" s="16" t="s">
        <v>143</v>
      </c>
      <c r="BM182" s="248" t="s">
        <v>273</v>
      </c>
    </row>
    <row r="183" s="13" customFormat="1">
      <c r="A183" s="13"/>
      <c r="B183" s="250"/>
      <c r="C183" s="251"/>
      <c r="D183" s="252" t="s">
        <v>145</v>
      </c>
      <c r="E183" s="251"/>
      <c r="F183" s="254" t="s">
        <v>248</v>
      </c>
      <c r="G183" s="251"/>
      <c r="H183" s="255">
        <v>1.01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145</v>
      </c>
      <c r="AU183" s="261" t="s">
        <v>86</v>
      </c>
      <c r="AV183" s="13" t="s">
        <v>86</v>
      </c>
      <c r="AW183" s="13" t="s">
        <v>4</v>
      </c>
      <c r="AX183" s="13" t="s">
        <v>84</v>
      </c>
      <c r="AY183" s="261" t="s">
        <v>136</v>
      </c>
    </row>
    <row r="184" s="2" customFormat="1" ht="24" customHeight="1">
      <c r="A184" s="37"/>
      <c r="B184" s="38"/>
      <c r="C184" s="236" t="s">
        <v>274</v>
      </c>
      <c r="D184" s="236" t="s">
        <v>139</v>
      </c>
      <c r="E184" s="237" t="s">
        <v>275</v>
      </c>
      <c r="F184" s="238" t="s">
        <v>276</v>
      </c>
      <c r="G184" s="239" t="s">
        <v>242</v>
      </c>
      <c r="H184" s="240">
        <v>4</v>
      </c>
      <c r="I184" s="241"/>
      <c r="J184" s="242">
        <f>ROUND(I184*H184,2)</f>
        <v>0</v>
      </c>
      <c r="K184" s="243"/>
      <c r="L184" s="43"/>
      <c r="M184" s="244" t="s">
        <v>1</v>
      </c>
      <c r="N184" s="245" t="s">
        <v>41</v>
      </c>
      <c r="O184" s="90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8" t="s">
        <v>143</v>
      </c>
      <c r="AT184" s="248" t="s">
        <v>139</v>
      </c>
      <c r="AU184" s="248" t="s">
        <v>86</v>
      </c>
      <c r="AY184" s="16" t="s">
        <v>136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6" t="s">
        <v>84</v>
      </c>
      <c r="BK184" s="249">
        <f>ROUND(I184*H184,2)</f>
        <v>0</v>
      </c>
      <c r="BL184" s="16" t="s">
        <v>143</v>
      </c>
      <c r="BM184" s="248" t="s">
        <v>277</v>
      </c>
    </row>
    <row r="185" s="2" customFormat="1" ht="24" customHeight="1">
      <c r="A185" s="37"/>
      <c r="B185" s="38"/>
      <c r="C185" s="273" t="s">
        <v>278</v>
      </c>
      <c r="D185" s="273" t="s">
        <v>211</v>
      </c>
      <c r="E185" s="274" t="s">
        <v>279</v>
      </c>
      <c r="F185" s="275" t="s">
        <v>280</v>
      </c>
      <c r="G185" s="276" t="s">
        <v>242</v>
      </c>
      <c r="H185" s="277">
        <v>4.04</v>
      </c>
      <c r="I185" s="278"/>
      <c r="J185" s="279">
        <f>ROUND(I185*H185,2)</f>
        <v>0</v>
      </c>
      <c r="K185" s="280"/>
      <c r="L185" s="281"/>
      <c r="M185" s="282" t="s">
        <v>1</v>
      </c>
      <c r="N185" s="283" t="s">
        <v>41</v>
      </c>
      <c r="O185" s="90"/>
      <c r="P185" s="246">
        <f>O185*H185</f>
        <v>0</v>
      </c>
      <c r="Q185" s="246">
        <v>0.016500000000000001</v>
      </c>
      <c r="R185" s="246">
        <f>Q185*H185</f>
        <v>0.066659999999999997</v>
      </c>
      <c r="S185" s="246">
        <v>0</v>
      </c>
      <c r="T185" s="24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8" t="s">
        <v>190</v>
      </c>
      <c r="AT185" s="248" t="s">
        <v>211</v>
      </c>
      <c r="AU185" s="248" t="s">
        <v>86</v>
      </c>
      <c r="AY185" s="16" t="s">
        <v>136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6" t="s">
        <v>84</v>
      </c>
      <c r="BK185" s="249">
        <f>ROUND(I185*H185,2)</f>
        <v>0</v>
      </c>
      <c r="BL185" s="16" t="s">
        <v>143</v>
      </c>
      <c r="BM185" s="248" t="s">
        <v>281</v>
      </c>
    </row>
    <row r="186" s="13" customFormat="1">
      <c r="A186" s="13"/>
      <c r="B186" s="250"/>
      <c r="C186" s="251"/>
      <c r="D186" s="252" t="s">
        <v>145</v>
      </c>
      <c r="E186" s="251"/>
      <c r="F186" s="254" t="s">
        <v>282</v>
      </c>
      <c r="G186" s="251"/>
      <c r="H186" s="255">
        <v>4.04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145</v>
      </c>
      <c r="AU186" s="261" t="s">
        <v>86</v>
      </c>
      <c r="AV186" s="13" t="s">
        <v>86</v>
      </c>
      <c r="AW186" s="13" t="s">
        <v>4</v>
      </c>
      <c r="AX186" s="13" t="s">
        <v>84</v>
      </c>
      <c r="AY186" s="261" t="s">
        <v>136</v>
      </c>
    </row>
    <row r="187" s="2" customFormat="1" ht="24" customHeight="1">
      <c r="A187" s="37"/>
      <c r="B187" s="38"/>
      <c r="C187" s="236" t="s">
        <v>283</v>
      </c>
      <c r="D187" s="236" t="s">
        <v>139</v>
      </c>
      <c r="E187" s="237" t="s">
        <v>284</v>
      </c>
      <c r="F187" s="238" t="s">
        <v>285</v>
      </c>
      <c r="G187" s="239" t="s">
        <v>242</v>
      </c>
      <c r="H187" s="240">
        <v>16</v>
      </c>
      <c r="I187" s="241"/>
      <c r="J187" s="242">
        <f>ROUND(I187*H187,2)</f>
        <v>0</v>
      </c>
      <c r="K187" s="243"/>
      <c r="L187" s="43"/>
      <c r="M187" s="244" t="s">
        <v>1</v>
      </c>
      <c r="N187" s="245" t="s">
        <v>41</v>
      </c>
      <c r="O187" s="90"/>
      <c r="P187" s="246">
        <f>O187*H187</f>
        <v>0</v>
      </c>
      <c r="Q187" s="246">
        <v>0.00296</v>
      </c>
      <c r="R187" s="246">
        <f>Q187*H187</f>
        <v>0.047359999999999999</v>
      </c>
      <c r="S187" s="246">
        <v>0</v>
      </c>
      <c r="T187" s="24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8" t="s">
        <v>143</v>
      </c>
      <c r="AT187" s="248" t="s">
        <v>139</v>
      </c>
      <c r="AU187" s="248" t="s">
        <v>86</v>
      </c>
      <c r="AY187" s="16" t="s">
        <v>136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6" t="s">
        <v>84</v>
      </c>
      <c r="BK187" s="249">
        <f>ROUND(I187*H187,2)</f>
        <v>0</v>
      </c>
      <c r="BL187" s="16" t="s">
        <v>143</v>
      </c>
      <c r="BM187" s="248" t="s">
        <v>286</v>
      </c>
    </row>
    <row r="188" s="2" customFormat="1" ht="24" customHeight="1">
      <c r="A188" s="37"/>
      <c r="B188" s="38"/>
      <c r="C188" s="273" t="s">
        <v>287</v>
      </c>
      <c r="D188" s="273" t="s">
        <v>211</v>
      </c>
      <c r="E188" s="274" t="s">
        <v>288</v>
      </c>
      <c r="F188" s="275" t="s">
        <v>289</v>
      </c>
      <c r="G188" s="276" t="s">
        <v>242</v>
      </c>
      <c r="H188" s="277">
        <v>4.04</v>
      </c>
      <c r="I188" s="278"/>
      <c r="J188" s="279">
        <f>ROUND(I188*H188,2)</f>
        <v>0</v>
      </c>
      <c r="K188" s="280"/>
      <c r="L188" s="281"/>
      <c r="M188" s="282" t="s">
        <v>1</v>
      </c>
      <c r="N188" s="283" t="s">
        <v>41</v>
      </c>
      <c r="O188" s="90"/>
      <c r="P188" s="246">
        <f>O188*H188</f>
        <v>0</v>
      </c>
      <c r="Q188" s="246">
        <v>0.013899999999999999</v>
      </c>
      <c r="R188" s="246">
        <f>Q188*H188</f>
        <v>0.056155999999999998</v>
      </c>
      <c r="S188" s="246">
        <v>0</v>
      </c>
      <c r="T188" s="24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8" t="s">
        <v>190</v>
      </c>
      <c r="AT188" s="248" t="s">
        <v>211</v>
      </c>
      <c r="AU188" s="248" t="s">
        <v>86</v>
      </c>
      <c r="AY188" s="16" t="s">
        <v>136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6" t="s">
        <v>84</v>
      </c>
      <c r="BK188" s="249">
        <f>ROUND(I188*H188,2)</f>
        <v>0</v>
      </c>
      <c r="BL188" s="16" t="s">
        <v>143</v>
      </c>
      <c r="BM188" s="248" t="s">
        <v>290</v>
      </c>
    </row>
    <row r="189" s="13" customFormat="1">
      <c r="A189" s="13"/>
      <c r="B189" s="250"/>
      <c r="C189" s="251"/>
      <c r="D189" s="252" t="s">
        <v>145</v>
      </c>
      <c r="E189" s="251"/>
      <c r="F189" s="254" t="s">
        <v>282</v>
      </c>
      <c r="G189" s="251"/>
      <c r="H189" s="255">
        <v>4.04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145</v>
      </c>
      <c r="AU189" s="261" t="s">
        <v>86</v>
      </c>
      <c r="AV189" s="13" t="s">
        <v>86</v>
      </c>
      <c r="AW189" s="13" t="s">
        <v>4</v>
      </c>
      <c r="AX189" s="13" t="s">
        <v>84</v>
      </c>
      <c r="AY189" s="261" t="s">
        <v>136</v>
      </c>
    </row>
    <row r="190" s="2" customFormat="1" ht="24" customHeight="1">
      <c r="A190" s="37"/>
      <c r="B190" s="38"/>
      <c r="C190" s="273" t="s">
        <v>291</v>
      </c>
      <c r="D190" s="273" t="s">
        <v>211</v>
      </c>
      <c r="E190" s="274" t="s">
        <v>292</v>
      </c>
      <c r="F190" s="275" t="s">
        <v>293</v>
      </c>
      <c r="G190" s="276" t="s">
        <v>242</v>
      </c>
      <c r="H190" s="277">
        <v>6.0599999999999996</v>
      </c>
      <c r="I190" s="278"/>
      <c r="J190" s="279">
        <f>ROUND(I190*H190,2)</f>
        <v>0</v>
      </c>
      <c r="K190" s="280"/>
      <c r="L190" s="281"/>
      <c r="M190" s="282" t="s">
        <v>1</v>
      </c>
      <c r="N190" s="283" t="s">
        <v>41</v>
      </c>
      <c r="O190" s="90"/>
      <c r="P190" s="246">
        <f>O190*H190</f>
        <v>0</v>
      </c>
      <c r="Q190" s="246">
        <v>0.058500000000000003</v>
      </c>
      <c r="R190" s="246">
        <f>Q190*H190</f>
        <v>0.35450999999999999</v>
      </c>
      <c r="S190" s="246">
        <v>0</v>
      </c>
      <c r="T190" s="24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8" t="s">
        <v>190</v>
      </c>
      <c r="AT190" s="248" t="s">
        <v>211</v>
      </c>
      <c r="AU190" s="248" t="s">
        <v>86</v>
      </c>
      <c r="AY190" s="16" t="s">
        <v>136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6" t="s">
        <v>84</v>
      </c>
      <c r="BK190" s="249">
        <f>ROUND(I190*H190,2)</f>
        <v>0</v>
      </c>
      <c r="BL190" s="16" t="s">
        <v>143</v>
      </c>
      <c r="BM190" s="248" t="s">
        <v>294</v>
      </c>
    </row>
    <row r="191" s="13" customFormat="1">
      <c r="A191" s="13"/>
      <c r="B191" s="250"/>
      <c r="C191" s="251"/>
      <c r="D191" s="252" t="s">
        <v>145</v>
      </c>
      <c r="E191" s="251"/>
      <c r="F191" s="254" t="s">
        <v>295</v>
      </c>
      <c r="G191" s="251"/>
      <c r="H191" s="255">
        <v>6.0599999999999996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145</v>
      </c>
      <c r="AU191" s="261" t="s">
        <v>86</v>
      </c>
      <c r="AV191" s="13" t="s">
        <v>86</v>
      </c>
      <c r="AW191" s="13" t="s">
        <v>4</v>
      </c>
      <c r="AX191" s="13" t="s">
        <v>84</v>
      </c>
      <c r="AY191" s="261" t="s">
        <v>136</v>
      </c>
    </row>
    <row r="192" s="2" customFormat="1" ht="16.5" customHeight="1">
      <c r="A192" s="37"/>
      <c r="B192" s="38"/>
      <c r="C192" s="273" t="s">
        <v>296</v>
      </c>
      <c r="D192" s="273" t="s">
        <v>211</v>
      </c>
      <c r="E192" s="274" t="s">
        <v>297</v>
      </c>
      <c r="F192" s="275" t="s">
        <v>298</v>
      </c>
      <c r="G192" s="276" t="s">
        <v>242</v>
      </c>
      <c r="H192" s="277">
        <v>2.02</v>
      </c>
      <c r="I192" s="278"/>
      <c r="J192" s="279">
        <f>ROUND(I192*H192,2)</f>
        <v>0</v>
      </c>
      <c r="K192" s="280"/>
      <c r="L192" s="281"/>
      <c r="M192" s="282" t="s">
        <v>1</v>
      </c>
      <c r="N192" s="283" t="s">
        <v>41</v>
      </c>
      <c r="O192" s="90"/>
      <c r="P192" s="246">
        <f>O192*H192</f>
        <v>0</v>
      </c>
      <c r="Q192" s="246">
        <v>0.034549999999999997</v>
      </c>
      <c r="R192" s="246">
        <f>Q192*H192</f>
        <v>0.069790999999999992</v>
      </c>
      <c r="S192" s="246">
        <v>0</v>
      </c>
      <c r="T192" s="24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8" t="s">
        <v>190</v>
      </c>
      <c r="AT192" s="248" t="s">
        <v>211</v>
      </c>
      <c r="AU192" s="248" t="s">
        <v>86</v>
      </c>
      <c r="AY192" s="16" t="s">
        <v>136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6" t="s">
        <v>84</v>
      </c>
      <c r="BK192" s="249">
        <f>ROUND(I192*H192,2)</f>
        <v>0</v>
      </c>
      <c r="BL192" s="16" t="s">
        <v>143</v>
      </c>
      <c r="BM192" s="248" t="s">
        <v>299</v>
      </c>
    </row>
    <row r="193" s="13" customFormat="1">
      <c r="A193" s="13"/>
      <c r="B193" s="250"/>
      <c r="C193" s="251"/>
      <c r="D193" s="252" t="s">
        <v>145</v>
      </c>
      <c r="E193" s="251"/>
      <c r="F193" s="254" t="s">
        <v>253</v>
      </c>
      <c r="G193" s="251"/>
      <c r="H193" s="255">
        <v>2.02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145</v>
      </c>
      <c r="AU193" s="261" t="s">
        <v>86</v>
      </c>
      <c r="AV193" s="13" t="s">
        <v>86</v>
      </c>
      <c r="AW193" s="13" t="s">
        <v>4</v>
      </c>
      <c r="AX193" s="13" t="s">
        <v>84</v>
      </c>
      <c r="AY193" s="261" t="s">
        <v>136</v>
      </c>
    </row>
    <row r="194" s="2" customFormat="1" ht="16.5" customHeight="1">
      <c r="A194" s="37"/>
      <c r="B194" s="38"/>
      <c r="C194" s="273" t="s">
        <v>300</v>
      </c>
      <c r="D194" s="273" t="s">
        <v>211</v>
      </c>
      <c r="E194" s="274" t="s">
        <v>301</v>
      </c>
      <c r="F194" s="275" t="s">
        <v>302</v>
      </c>
      <c r="G194" s="276" t="s">
        <v>242</v>
      </c>
      <c r="H194" s="277">
        <v>2.02</v>
      </c>
      <c r="I194" s="278"/>
      <c r="J194" s="279">
        <f>ROUND(I194*H194,2)</f>
        <v>0</v>
      </c>
      <c r="K194" s="280"/>
      <c r="L194" s="281"/>
      <c r="M194" s="282" t="s">
        <v>1</v>
      </c>
      <c r="N194" s="283" t="s">
        <v>41</v>
      </c>
      <c r="O194" s="90"/>
      <c r="P194" s="246">
        <f>O194*H194</f>
        <v>0</v>
      </c>
      <c r="Q194" s="246">
        <v>0.014</v>
      </c>
      <c r="R194" s="246">
        <f>Q194*H194</f>
        <v>0.02828</v>
      </c>
      <c r="S194" s="246">
        <v>0</v>
      </c>
      <c r="T194" s="24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8" t="s">
        <v>190</v>
      </c>
      <c r="AT194" s="248" t="s">
        <v>211</v>
      </c>
      <c r="AU194" s="248" t="s">
        <v>86</v>
      </c>
      <c r="AY194" s="16" t="s">
        <v>136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6" t="s">
        <v>84</v>
      </c>
      <c r="BK194" s="249">
        <f>ROUND(I194*H194,2)</f>
        <v>0</v>
      </c>
      <c r="BL194" s="16" t="s">
        <v>143</v>
      </c>
      <c r="BM194" s="248" t="s">
        <v>303</v>
      </c>
    </row>
    <row r="195" s="13" customFormat="1">
      <c r="A195" s="13"/>
      <c r="B195" s="250"/>
      <c r="C195" s="251"/>
      <c r="D195" s="252" t="s">
        <v>145</v>
      </c>
      <c r="E195" s="251"/>
      <c r="F195" s="254" t="s">
        <v>253</v>
      </c>
      <c r="G195" s="251"/>
      <c r="H195" s="255">
        <v>2.02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145</v>
      </c>
      <c r="AU195" s="261" t="s">
        <v>86</v>
      </c>
      <c r="AV195" s="13" t="s">
        <v>86</v>
      </c>
      <c r="AW195" s="13" t="s">
        <v>4</v>
      </c>
      <c r="AX195" s="13" t="s">
        <v>84</v>
      </c>
      <c r="AY195" s="261" t="s">
        <v>136</v>
      </c>
    </row>
    <row r="196" s="2" customFormat="1" ht="16.5" customHeight="1">
      <c r="A196" s="37"/>
      <c r="B196" s="38"/>
      <c r="C196" s="273" t="s">
        <v>304</v>
      </c>
      <c r="D196" s="273" t="s">
        <v>211</v>
      </c>
      <c r="E196" s="274" t="s">
        <v>305</v>
      </c>
      <c r="F196" s="275" t="s">
        <v>306</v>
      </c>
      <c r="G196" s="276" t="s">
        <v>242</v>
      </c>
      <c r="H196" s="277">
        <v>2.02</v>
      </c>
      <c r="I196" s="278"/>
      <c r="J196" s="279">
        <f>ROUND(I196*H196,2)</f>
        <v>0</v>
      </c>
      <c r="K196" s="280"/>
      <c r="L196" s="281"/>
      <c r="M196" s="282" t="s">
        <v>1</v>
      </c>
      <c r="N196" s="283" t="s">
        <v>41</v>
      </c>
      <c r="O196" s="90"/>
      <c r="P196" s="246">
        <f>O196*H196</f>
        <v>0</v>
      </c>
      <c r="Q196" s="246">
        <v>0.025000000000000001</v>
      </c>
      <c r="R196" s="246">
        <f>Q196*H196</f>
        <v>0.050500000000000003</v>
      </c>
      <c r="S196" s="246">
        <v>0</v>
      </c>
      <c r="T196" s="24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8" t="s">
        <v>190</v>
      </c>
      <c r="AT196" s="248" t="s">
        <v>211</v>
      </c>
      <c r="AU196" s="248" t="s">
        <v>86</v>
      </c>
      <c r="AY196" s="16" t="s">
        <v>136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6" t="s">
        <v>84</v>
      </c>
      <c r="BK196" s="249">
        <f>ROUND(I196*H196,2)</f>
        <v>0</v>
      </c>
      <c r="BL196" s="16" t="s">
        <v>143</v>
      </c>
      <c r="BM196" s="248" t="s">
        <v>307</v>
      </c>
    </row>
    <row r="197" s="13" customFormat="1">
      <c r="A197" s="13"/>
      <c r="B197" s="250"/>
      <c r="C197" s="251"/>
      <c r="D197" s="252" t="s">
        <v>145</v>
      </c>
      <c r="E197" s="251"/>
      <c r="F197" s="254" t="s">
        <v>253</v>
      </c>
      <c r="G197" s="251"/>
      <c r="H197" s="255">
        <v>2.02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145</v>
      </c>
      <c r="AU197" s="261" t="s">
        <v>86</v>
      </c>
      <c r="AV197" s="13" t="s">
        <v>86</v>
      </c>
      <c r="AW197" s="13" t="s">
        <v>4</v>
      </c>
      <c r="AX197" s="13" t="s">
        <v>84</v>
      </c>
      <c r="AY197" s="261" t="s">
        <v>136</v>
      </c>
    </row>
    <row r="198" s="2" customFormat="1" ht="24" customHeight="1">
      <c r="A198" s="37"/>
      <c r="B198" s="38"/>
      <c r="C198" s="236" t="s">
        <v>308</v>
      </c>
      <c r="D198" s="236" t="s">
        <v>139</v>
      </c>
      <c r="E198" s="237" t="s">
        <v>309</v>
      </c>
      <c r="F198" s="238" t="s">
        <v>310</v>
      </c>
      <c r="G198" s="239" t="s">
        <v>242</v>
      </c>
      <c r="H198" s="240">
        <v>2</v>
      </c>
      <c r="I198" s="241"/>
      <c r="J198" s="242">
        <f>ROUND(I198*H198,2)</f>
        <v>0</v>
      </c>
      <c r="K198" s="243"/>
      <c r="L198" s="43"/>
      <c r="M198" s="244" t="s">
        <v>1</v>
      </c>
      <c r="N198" s="245" t="s">
        <v>41</v>
      </c>
      <c r="O198" s="90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8" t="s">
        <v>143</v>
      </c>
      <c r="AT198" s="248" t="s">
        <v>139</v>
      </c>
      <c r="AU198" s="248" t="s">
        <v>86</v>
      </c>
      <c r="AY198" s="16" t="s">
        <v>136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6" t="s">
        <v>84</v>
      </c>
      <c r="BK198" s="249">
        <f>ROUND(I198*H198,2)</f>
        <v>0</v>
      </c>
      <c r="BL198" s="16" t="s">
        <v>143</v>
      </c>
      <c r="BM198" s="248" t="s">
        <v>311</v>
      </c>
    </row>
    <row r="199" s="2" customFormat="1" ht="24" customHeight="1">
      <c r="A199" s="37"/>
      <c r="B199" s="38"/>
      <c r="C199" s="273" t="s">
        <v>312</v>
      </c>
      <c r="D199" s="273" t="s">
        <v>211</v>
      </c>
      <c r="E199" s="274" t="s">
        <v>313</v>
      </c>
      <c r="F199" s="275" t="s">
        <v>314</v>
      </c>
      <c r="G199" s="276" t="s">
        <v>242</v>
      </c>
      <c r="H199" s="277">
        <v>2.02</v>
      </c>
      <c r="I199" s="278"/>
      <c r="J199" s="279">
        <f>ROUND(I199*H199,2)</f>
        <v>0</v>
      </c>
      <c r="K199" s="280"/>
      <c r="L199" s="281"/>
      <c r="M199" s="282" t="s">
        <v>1</v>
      </c>
      <c r="N199" s="283" t="s">
        <v>41</v>
      </c>
      <c r="O199" s="90"/>
      <c r="P199" s="246">
        <f>O199*H199</f>
        <v>0</v>
      </c>
      <c r="Q199" s="246">
        <v>0.031699999999999999</v>
      </c>
      <c r="R199" s="246">
        <f>Q199*H199</f>
        <v>0.064033999999999994</v>
      </c>
      <c r="S199" s="246">
        <v>0</v>
      </c>
      <c r="T199" s="24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8" t="s">
        <v>190</v>
      </c>
      <c r="AT199" s="248" t="s">
        <v>211</v>
      </c>
      <c r="AU199" s="248" t="s">
        <v>86</v>
      </c>
      <c r="AY199" s="16" t="s">
        <v>136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6" t="s">
        <v>84</v>
      </c>
      <c r="BK199" s="249">
        <f>ROUND(I199*H199,2)</f>
        <v>0</v>
      </c>
      <c r="BL199" s="16" t="s">
        <v>143</v>
      </c>
      <c r="BM199" s="248" t="s">
        <v>315</v>
      </c>
    </row>
    <row r="200" s="13" customFormat="1">
      <c r="A200" s="13"/>
      <c r="B200" s="250"/>
      <c r="C200" s="251"/>
      <c r="D200" s="252" t="s">
        <v>145</v>
      </c>
      <c r="E200" s="251"/>
      <c r="F200" s="254" t="s">
        <v>253</v>
      </c>
      <c r="G200" s="251"/>
      <c r="H200" s="255">
        <v>2.02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145</v>
      </c>
      <c r="AU200" s="261" t="s">
        <v>86</v>
      </c>
      <c r="AV200" s="13" t="s">
        <v>86</v>
      </c>
      <c r="AW200" s="13" t="s">
        <v>4</v>
      </c>
      <c r="AX200" s="13" t="s">
        <v>84</v>
      </c>
      <c r="AY200" s="261" t="s">
        <v>136</v>
      </c>
    </row>
    <row r="201" s="2" customFormat="1" ht="24" customHeight="1">
      <c r="A201" s="37"/>
      <c r="B201" s="38"/>
      <c r="C201" s="236" t="s">
        <v>316</v>
      </c>
      <c r="D201" s="236" t="s">
        <v>139</v>
      </c>
      <c r="E201" s="237" t="s">
        <v>317</v>
      </c>
      <c r="F201" s="238" t="s">
        <v>318</v>
      </c>
      <c r="G201" s="239" t="s">
        <v>319</v>
      </c>
      <c r="H201" s="240">
        <v>19</v>
      </c>
      <c r="I201" s="241"/>
      <c r="J201" s="242">
        <f>ROUND(I201*H201,2)</f>
        <v>0</v>
      </c>
      <c r="K201" s="243"/>
      <c r="L201" s="43"/>
      <c r="M201" s="244" t="s">
        <v>1</v>
      </c>
      <c r="N201" s="245" t="s">
        <v>41</v>
      </c>
      <c r="O201" s="90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8" t="s">
        <v>143</v>
      </c>
      <c r="AT201" s="248" t="s">
        <v>139</v>
      </c>
      <c r="AU201" s="248" t="s">
        <v>86</v>
      </c>
      <c r="AY201" s="16" t="s">
        <v>136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6" t="s">
        <v>84</v>
      </c>
      <c r="BK201" s="249">
        <f>ROUND(I201*H201,2)</f>
        <v>0</v>
      </c>
      <c r="BL201" s="16" t="s">
        <v>143</v>
      </c>
      <c r="BM201" s="248" t="s">
        <v>320</v>
      </c>
    </row>
    <row r="202" s="2" customFormat="1" ht="24" customHeight="1">
      <c r="A202" s="37"/>
      <c r="B202" s="38"/>
      <c r="C202" s="273" t="s">
        <v>321</v>
      </c>
      <c r="D202" s="273" t="s">
        <v>211</v>
      </c>
      <c r="E202" s="274" t="s">
        <v>322</v>
      </c>
      <c r="F202" s="275" t="s">
        <v>323</v>
      </c>
      <c r="G202" s="276" t="s">
        <v>319</v>
      </c>
      <c r="H202" s="277">
        <v>19.57</v>
      </c>
      <c r="I202" s="278"/>
      <c r="J202" s="279">
        <f>ROUND(I202*H202,2)</f>
        <v>0</v>
      </c>
      <c r="K202" s="280"/>
      <c r="L202" s="281"/>
      <c r="M202" s="282" t="s">
        <v>1</v>
      </c>
      <c r="N202" s="283" t="s">
        <v>41</v>
      </c>
      <c r="O202" s="90"/>
      <c r="P202" s="246">
        <f>O202*H202</f>
        <v>0</v>
      </c>
      <c r="Q202" s="246">
        <v>0.00106</v>
      </c>
      <c r="R202" s="246">
        <f>Q202*H202</f>
        <v>0.020744200000000001</v>
      </c>
      <c r="S202" s="246">
        <v>0</v>
      </c>
      <c r="T202" s="24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8" t="s">
        <v>190</v>
      </c>
      <c r="AT202" s="248" t="s">
        <v>211</v>
      </c>
      <c r="AU202" s="248" t="s">
        <v>86</v>
      </c>
      <c r="AY202" s="16" t="s">
        <v>136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6" t="s">
        <v>84</v>
      </c>
      <c r="BK202" s="249">
        <f>ROUND(I202*H202,2)</f>
        <v>0</v>
      </c>
      <c r="BL202" s="16" t="s">
        <v>143</v>
      </c>
      <c r="BM202" s="248" t="s">
        <v>324</v>
      </c>
    </row>
    <row r="203" s="13" customFormat="1">
      <c r="A203" s="13"/>
      <c r="B203" s="250"/>
      <c r="C203" s="251"/>
      <c r="D203" s="252" t="s">
        <v>145</v>
      </c>
      <c r="E203" s="251"/>
      <c r="F203" s="254" t="s">
        <v>325</v>
      </c>
      <c r="G203" s="251"/>
      <c r="H203" s="255">
        <v>19.57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145</v>
      </c>
      <c r="AU203" s="261" t="s">
        <v>86</v>
      </c>
      <c r="AV203" s="13" t="s">
        <v>86</v>
      </c>
      <c r="AW203" s="13" t="s">
        <v>4</v>
      </c>
      <c r="AX203" s="13" t="s">
        <v>84</v>
      </c>
      <c r="AY203" s="261" t="s">
        <v>136</v>
      </c>
    </row>
    <row r="204" s="2" customFormat="1" ht="24" customHeight="1">
      <c r="A204" s="37"/>
      <c r="B204" s="38"/>
      <c r="C204" s="236" t="s">
        <v>326</v>
      </c>
      <c r="D204" s="236" t="s">
        <v>139</v>
      </c>
      <c r="E204" s="237" t="s">
        <v>327</v>
      </c>
      <c r="F204" s="238" t="s">
        <v>328</v>
      </c>
      <c r="G204" s="239" t="s">
        <v>319</v>
      </c>
      <c r="H204" s="240">
        <v>126</v>
      </c>
      <c r="I204" s="241"/>
      <c r="J204" s="242">
        <f>ROUND(I204*H204,2)</f>
        <v>0</v>
      </c>
      <c r="K204" s="243"/>
      <c r="L204" s="43"/>
      <c r="M204" s="244" t="s">
        <v>1</v>
      </c>
      <c r="N204" s="245" t="s">
        <v>41</v>
      </c>
      <c r="O204" s="90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8" t="s">
        <v>143</v>
      </c>
      <c r="AT204" s="248" t="s">
        <v>139</v>
      </c>
      <c r="AU204" s="248" t="s">
        <v>86</v>
      </c>
      <c r="AY204" s="16" t="s">
        <v>136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6" t="s">
        <v>84</v>
      </c>
      <c r="BK204" s="249">
        <f>ROUND(I204*H204,2)</f>
        <v>0</v>
      </c>
      <c r="BL204" s="16" t="s">
        <v>143</v>
      </c>
      <c r="BM204" s="248" t="s">
        <v>329</v>
      </c>
    </row>
    <row r="205" s="2" customFormat="1" ht="24" customHeight="1">
      <c r="A205" s="37"/>
      <c r="B205" s="38"/>
      <c r="C205" s="273" t="s">
        <v>330</v>
      </c>
      <c r="D205" s="273" t="s">
        <v>211</v>
      </c>
      <c r="E205" s="274" t="s">
        <v>331</v>
      </c>
      <c r="F205" s="275" t="s">
        <v>332</v>
      </c>
      <c r="G205" s="276" t="s">
        <v>319</v>
      </c>
      <c r="H205" s="277">
        <v>129.78</v>
      </c>
      <c r="I205" s="278"/>
      <c r="J205" s="279">
        <f>ROUND(I205*H205,2)</f>
        <v>0</v>
      </c>
      <c r="K205" s="280"/>
      <c r="L205" s="281"/>
      <c r="M205" s="282" t="s">
        <v>1</v>
      </c>
      <c r="N205" s="283" t="s">
        <v>41</v>
      </c>
      <c r="O205" s="90"/>
      <c r="P205" s="246">
        <f>O205*H205</f>
        <v>0</v>
      </c>
      <c r="Q205" s="246">
        <v>0.0038</v>
      </c>
      <c r="R205" s="246">
        <f>Q205*H205</f>
        <v>0.49316399999999999</v>
      </c>
      <c r="S205" s="246">
        <v>0</v>
      </c>
      <c r="T205" s="24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8" t="s">
        <v>190</v>
      </c>
      <c r="AT205" s="248" t="s">
        <v>211</v>
      </c>
      <c r="AU205" s="248" t="s">
        <v>86</v>
      </c>
      <c r="AY205" s="16" t="s">
        <v>136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6" t="s">
        <v>84</v>
      </c>
      <c r="BK205" s="249">
        <f>ROUND(I205*H205,2)</f>
        <v>0</v>
      </c>
      <c r="BL205" s="16" t="s">
        <v>143</v>
      </c>
      <c r="BM205" s="248" t="s">
        <v>333</v>
      </c>
    </row>
    <row r="206" s="13" customFormat="1">
      <c r="A206" s="13"/>
      <c r="B206" s="250"/>
      <c r="C206" s="251"/>
      <c r="D206" s="252" t="s">
        <v>145</v>
      </c>
      <c r="E206" s="251"/>
      <c r="F206" s="254" t="s">
        <v>334</v>
      </c>
      <c r="G206" s="251"/>
      <c r="H206" s="255">
        <v>129.78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145</v>
      </c>
      <c r="AU206" s="261" t="s">
        <v>86</v>
      </c>
      <c r="AV206" s="13" t="s">
        <v>86</v>
      </c>
      <c r="AW206" s="13" t="s">
        <v>4</v>
      </c>
      <c r="AX206" s="13" t="s">
        <v>84</v>
      </c>
      <c r="AY206" s="261" t="s">
        <v>136</v>
      </c>
    </row>
    <row r="207" s="2" customFormat="1" ht="24" customHeight="1">
      <c r="A207" s="37"/>
      <c r="B207" s="38"/>
      <c r="C207" s="236" t="s">
        <v>335</v>
      </c>
      <c r="D207" s="236" t="s">
        <v>139</v>
      </c>
      <c r="E207" s="237" t="s">
        <v>336</v>
      </c>
      <c r="F207" s="238" t="s">
        <v>337</v>
      </c>
      <c r="G207" s="239" t="s">
        <v>319</v>
      </c>
      <c r="H207" s="240">
        <v>1.7</v>
      </c>
      <c r="I207" s="241"/>
      <c r="J207" s="242">
        <f>ROUND(I207*H207,2)</f>
        <v>0</v>
      </c>
      <c r="K207" s="243"/>
      <c r="L207" s="43"/>
      <c r="M207" s="244" t="s">
        <v>1</v>
      </c>
      <c r="N207" s="245" t="s">
        <v>41</v>
      </c>
      <c r="O207" s="90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8" t="s">
        <v>143</v>
      </c>
      <c r="AT207" s="248" t="s">
        <v>139</v>
      </c>
      <c r="AU207" s="248" t="s">
        <v>86</v>
      </c>
      <c r="AY207" s="16" t="s">
        <v>136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6" t="s">
        <v>84</v>
      </c>
      <c r="BK207" s="249">
        <f>ROUND(I207*H207,2)</f>
        <v>0</v>
      </c>
      <c r="BL207" s="16" t="s">
        <v>143</v>
      </c>
      <c r="BM207" s="248" t="s">
        <v>338</v>
      </c>
    </row>
    <row r="208" s="2" customFormat="1" ht="24" customHeight="1">
      <c r="A208" s="37"/>
      <c r="B208" s="38"/>
      <c r="C208" s="273" t="s">
        <v>339</v>
      </c>
      <c r="D208" s="273" t="s">
        <v>211</v>
      </c>
      <c r="E208" s="274" t="s">
        <v>340</v>
      </c>
      <c r="F208" s="275" t="s">
        <v>341</v>
      </c>
      <c r="G208" s="276" t="s">
        <v>319</v>
      </c>
      <c r="H208" s="277">
        <v>1.7509999999999999</v>
      </c>
      <c r="I208" s="278"/>
      <c r="J208" s="279">
        <f>ROUND(I208*H208,2)</f>
        <v>0</v>
      </c>
      <c r="K208" s="280"/>
      <c r="L208" s="281"/>
      <c r="M208" s="282" t="s">
        <v>1</v>
      </c>
      <c r="N208" s="283" t="s">
        <v>41</v>
      </c>
      <c r="O208" s="90"/>
      <c r="P208" s="246">
        <f>O208*H208</f>
        <v>0</v>
      </c>
      <c r="Q208" s="246">
        <v>0.0067400000000000003</v>
      </c>
      <c r="R208" s="246">
        <f>Q208*H208</f>
        <v>0.01180174</v>
      </c>
      <c r="S208" s="246">
        <v>0</v>
      </c>
      <c r="T208" s="24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8" t="s">
        <v>190</v>
      </c>
      <c r="AT208" s="248" t="s">
        <v>211</v>
      </c>
      <c r="AU208" s="248" t="s">
        <v>86</v>
      </c>
      <c r="AY208" s="16" t="s">
        <v>136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6" t="s">
        <v>84</v>
      </c>
      <c r="BK208" s="249">
        <f>ROUND(I208*H208,2)</f>
        <v>0</v>
      </c>
      <c r="BL208" s="16" t="s">
        <v>143</v>
      </c>
      <c r="BM208" s="248" t="s">
        <v>342</v>
      </c>
    </row>
    <row r="209" s="13" customFormat="1">
      <c r="A209" s="13"/>
      <c r="B209" s="250"/>
      <c r="C209" s="251"/>
      <c r="D209" s="252" t="s">
        <v>145</v>
      </c>
      <c r="E209" s="251"/>
      <c r="F209" s="254" t="s">
        <v>343</v>
      </c>
      <c r="G209" s="251"/>
      <c r="H209" s="255">
        <v>1.7509999999999999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145</v>
      </c>
      <c r="AU209" s="261" t="s">
        <v>86</v>
      </c>
      <c r="AV209" s="13" t="s">
        <v>86</v>
      </c>
      <c r="AW209" s="13" t="s">
        <v>4</v>
      </c>
      <c r="AX209" s="13" t="s">
        <v>84</v>
      </c>
      <c r="AY209" s="261" t="s">
        <v>136</v>
      </c>
    </row>
    <row r="210" s="2" customFormat="1" ht="24" customHeight="1">
      <c r="A210" s="37"/>
      <c r="B210" s="38"/>
      <c r="C210" s="236" t="s">
        <v>344</v>
      </c>
      <c r="D210" s="236" t="s">
        <v>139</v>
      </c>
      <c r="E210" s="237" t="s">
        <v>345</v>
      </c>
      <c r="F210" s="238" t="s">
        <v>346</v>
      </c>
      <c r="G210" s="239" t="s">
        <v>242</v>
      </c>
      <c r="H210" s="240">
        <v>18</v>
      </c>
      <c r="I210" s="241"/>
      <c r="J210" s="242">
        <f>ROUND(I210*H210,2)</f>
        <v>0</v>
      </c>
      <c r="K210" s="243"/>
      <c r="L210" s="43"/>
      <c r="M210" s="244" t="s">
        <v>1</v>
      </c>
      <c r="N210" s="245" t="s">
        <v>41</v>
      </c>
      <c r="O210" s="90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8" t="s">
        <v>143</v>
      </c>
      <c r="AT210" s="248" t="s">
        <v>139</v>
      </c>
      <c r="AU210" s="248" t="s">
        <v>86</v>
      </c>
      <c r="AY210" s="16" t="s">
        <v>136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6" t="s">
        <v>84</v>
      </c>
      <c r="BK210" s="249">
        <f>ROUND(I210*H210,2)</f>
        <v>0</v>
      </c>
      <c r="BL210" s="16" t="s">
        <v>143</v>
      </c>
      <c r="BM210" s="248" t="s">
        <v>347</v>
      </c>
    </row>
    <row r="211" s="2" customFormat="1" ht="16.5" customHeight="1">
      <c r="A211" s="37"/>
      <c r="B211" s="38"/>
      <c r="C211" s="273" t="s">
        <v>348</v>
      </c>
      <c r="D211" s="273" t="s">
        <v>211</v>
      </c>
      <c r="E211" s="274" t="s">
        <v>349</v>
      </c>
      <c r="F211" s="275" t="s">
        <v>350</v>
      </c>
      <c r="G211" s="276" t="s">
        <v>242</v>
      </c>
      <c r="H211" s="277">
        <v>6.0599999999999996</v>
      </c>
      <c r="I211" s="278"/>
      <c r="J211" s="279">
        <f>ROUND(I211*H211,2)</f>
        <v>0</v>
      </c>
      <c r="K211" s="280"/>
      <c r="L211" s="281"/>
      <c r="M211" s="282" t="s">
        <v>1</v>
      </c>
      <c r="N211" s="283" t="s">
        <v>41</v>
      </c>
      <c r="O211" s="90"/>
      <c r="P211" s="246">
        <f>O211*H211</f>
        <v>0</v>
      </c>
      <c r="Q211" s="246">
        <v>0.00018000000000000001</v>
      </c>
      <c r="R211" s="246">
        <f>Q211*H211</f>
        <v>0.0010908000000000001</v>
      </c>
      <c r="S211" s="246">
        <v>0</v>
      </c>
      <c r="T211" s="24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8" t="s">
        <v>190</v>
      </c>
      <c r="AT211" s="248" t="s">
        <v>211</v>
      </c>
      <c r="AU211" s="248" t="s">
        <v>86</v>
      </c>
      <c r="AY211" s="16" t="s">
        <v>136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6" t="s">
        <v>84</v>
      </c>
      <c r="BK211" s="249">
        <f>ROUND(I211*H211,2)</f>
        <v>0</v>
      </c>
      <c r="BL211" s="16" t="s">
        <v>143</v>
      </c>
      <c r="BM211" s="248" t="s">
        <v>351</v>
      </c>
    </row>
    <row r="212" s="13" customFormat="1">
      <c r="A212" s="13"/>
      <c r="B212" s="250"/>
      <c r="C212" s="251"/>
      <c r="D212" s="252" t="s">
        <v>145</v>
      </c>
      <c r="E212" s="251"/>
      <c r="F212" s="254" t="s">
        <v>295</v>
      </c>
      <c r="G212" s="251"/>
      <c r="H212" s="255">
        <v>6.0599999999999996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145</v>
      </c>
      <c r="AU212" s="261" t="s">
        <v>86</v>
      </c>
      <c r="AV212" s="13" t="s">
        <v>86</v>
      </c>
      <c r="AW212" s="13" t="s">
        <v>4</v>
      </c>
      <c r="AX212" s="13" t="s">
        <v>84</v>
      </c>
      <c r="AY212" s="261" t="s">
        <v>136</v>
      </c>
    </row>
    <row r="213" s="2" customFormat="1" ht="16.5" customHeight="1">
      <c r="A213" s="37"/>
      <c r="B213" s="38"/>
      <c r="C213" s="273" t="s">
        <v>352</v>
      </c>
      <c r="D213" s="273" t="s">
        <v>211</v>
      </c>
      <c r="E213" s="274" t="s">
        <v>353</v>
      </c>
      <c r="F213" s="275" t="s">
        <v>354</v>
      </c>
      <c r="G213" s="276" t="s">
        <v>242</v>
      </c>
      <c r="H213" s="277">
        <v>6.0599999999999996</v>
      </c>
      <c r="I213" s="278"/>
      <c r="J213" s="279">
        <f>ROUND(I213*H213,2)</f>
        <v>0</v>
      </c>
      <c r="K213" s="280"/>
      <c r="L213" s="281"/>
      <c r="M213" s="282" t="s">
        <v>1</v>
      </c>
      <c r="N213" s="283" t="s">
        <v>41</v>
      </c>
      <c r="O213" s="90"/>
      <c r="P213" s="246">
        <f>O213*H213</f>
        <v>0</v>
      </c>
      <c r="Q213" s="246">
        <v>0.00019000000000000001</v>
      </c>
      <c r="R213" s="246">
        <f>Q213*H213</f>
        <v>0.0011513999999999999</v>
      </c>
      <c r="S213" s="246">
        <v>0</v>
      </c>
      <c r="T213" s="24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8" t="s">
        <v>190</v>
      </c>
      <c r="AT213" s="248" t="s">
        <v>211</v>
      </c>
      <c r="AU213" s="248" t="s">
        <v>86</v>
      </c>
      <c r="AY213" s="16" t="s">
        <v>136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6" t="s">
        <v>84</v>
      </c>
      <c r="BK213" s="249">
        <f>ROUND(I213*H213,2)</f>
        <v>0</v>
      </c>
      <c r="BL213" s="16" t="s">
        <v>143</v>
      </c>
      <c r="BM213" s="248" t="s">
        <v>355</v>
      </c>
    </row>
    <row r="214" s="13" customFormat="1">
      <c r="A214" s="13"/>
      <c r="B214" s="250"/>
      <c r="C214" s="251"/>
      <c r="D214" s="252" t="s">
        <v>145</v>
      </c>
      <c r="E214" s="251"/>
      <c r="F214" s="254" t="s">
        <v>295</v>
      </c>
      <c r="G214" s="251"/>
      <c r="H214" s="255">
        <v>6.0599999999999996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145</v>
      </c>
      <c r="AU214" s="261" t="s">
        <v>86</v>
      </c>
      <c r="AV214" s="13" t="s">
        <v>86</v>
      </c>
      <c r="AW214" s="13" t="s">
        <v>4</v>
      </c>
      <c r="AX214" s="13" t="s">
        <v>84</v>
      </c>
      <c r="AY214" s="261" t="s">
        <v>136</v>
      </c>
    </row>
    <row r="215" s="2" customFormat="1" ht="16.5" customHeight="1">
      <c r="A215" s="37"/>
      <c r="B215" s="38"/>
      <c r="C215" s="273" t="s">
        <v>356</v>
      </c>
      <c r="D215" s="273" t="s">
        <v>211</v>
      </c>
      <c r="E215" s="274" t="s">
        <v>357</v>
      </c>
      <c r="F215" s="275" t="s">
        <v>358</v>
      </c>
      <c r="G215" s="276" t="s">
        <v>242</v>
      </c>
      <c r="H215" s="277">
        <v>6.0599999999999996</v>
      </c>
      <c r="I215" s="278"/>
      <c r="J215" s="279">
        <f>ROUND(I215*H215,2)</f>
        <v>0</v>
      </c>
      <c r="K215" s="280"/>
      <c r="L215" s="281"/>
      <c r="M215" s="282" t="s">
        <v>1</v>
      </c>
      <c r="N215" s="283" t="s">
        <v>41</v>
      </c>
      <c r="O215" s="90"/>
      <c r="P215" s="246">
        <f>O215*H215</f>
        <v>0</v>
      </c>
      <c r="Q215" s="246">
        <v>0.0022000000000000001</v>
      </c>
      <c r="R215" s="246">
        <f>Q215*H215</f>
        <v>0.013332</v>
      </c>
      <c r="S215" s="246">
        <v>0</v>
      </c>
      <c r="T215" s="24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8" t="s">
        <v>190</v>
      </c>
      <c r="AT215" s="248" t="s">
        <v>211</v>
      </c>
      <c r="AU215" s="248" t="s">
        <v>86</v>
      </c>
      <c r="AY215" s="16" t="s">
        <v>136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6" t="s">
        <v>84</v>
      </c>
      <c r="BK215" s="249">
        <f>ROUND(I215*H215,2)</f>
        <v>0</v>
      </c>
      <c r="BL215" s="16" t="s">
        <v>143</v>
      </c>
      <c r="BM215" s="248" t="s">
        <v>359</v>
      </c>
    </row>
    <row r="216" s="13" customFormat="1">
      <c r="A216" s="13"/>
      <c r="B216" s="250"/>
      <c r="C216" s="251"/>
      <c r="D216" s="252" t="s">
        <v>145</v>
      </c>
      <c r="E216" s="251"/>
      <c r="F216" s="254" t="s">
        <v>295</v>
      </c>
      <c r="G216" s="251"/>
      <c r="H216" s="255">
        <v>6.0599999999999996</v>
      </c>
      <c r="I216" s="256"/>
      <c r="J216" s="251"/>
      <c r="K216" s="251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145</v>
      </c>
      <c r="AU216" s="261" t="s">
        <v>86</v>
      </c>
      <c r="AV216" s="13" t="s">
        <v>86</v>
      </c>
      <c r="AW216" s="13" t="s">
        <v>4</v>
      </c>
      <c r="AX216" s="13" t="s">
        <v>84</v>
      </c>
      <c r="AY216" s="261" t="s">
        <v>136</v>
      </c>
    </row>
    <row r="217" s="2" customFormat="1" ht="24" customHeight="1">
      <c r="A217" s="37"/>
      <c r="B217" s="38"/>
      <c r="C217" s="236" t="s">
        <v>360</v>
      </c>
      <c r="D217" s="236" t="s">
        <v>139</v>
      </c>
      <c r="E217" s="237" t="s">
        <v>361</v>
      </c>
      <c r="F217" s="238" t="s">
        <v>362</v>
      </c>
      <c r="G217" s="239" t="s">
        <v>242</v>
      </c>
      <c r="H217" s="240">
        <v>18</v>
      </c>
      <c r="I217" s="241"/>
      <c r="J217" s="242">
        <f>ROUND(I217*H217,2)</f>
        <v>0</v>
      </c>
      <c r="K217" s="243"/>
      <c r="L217" s="43"/>
      <c r="M217" s="244" t="s">
        <v>1</v>
      </c>
      <c r="N217" s="245" t="s">
        <v>41</v>
      </c>
      <c r="O217" s="90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8" t="s">
        <v>143</v>
      </c>
      <c r="AT217" s="248" t="s">
        <v>139</v>
      </c>
      <c r="AU217" s="248" t="s">
        <v>86</v>
      </c>
      <c r="AY217" s="16" t="s">
        <v>136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6" t="s">
        <v>84</v>
      </c>
      <c r="BK217" s="249">
        <f>ROUND(I217*H217,2)</f>
        <v>0</v>
      </c>
      <c r="BL217" s="16" t="s">
        <v>143</v>
      </c>
      <c r="BM217" s="248" t="s">
        <v>363</v>
      </c>
    </row>
    <row r="218" s="2" customFormat="1" ht="16.5" customHeight="1">
      <c r="A218" s="37"/>
      <c r="B218" s="38"/>
      <c r="C218" s="273" t="s">
        <v>364</v>
      </c>
      <c r="D218" s="273" t="s">
        <v>211</v>
      </c>
      <c r="E218" s="274" t="s">
        <v>365</v>
      </c>
      <c r="F218" s="275" t="s">
        <v>366</v>
      </c>
      <c r="G218" s="276" t="s">
        <v>242</v>
      </c>
      <c r="H218" s="277">
        <v>4</v>
      </c>
      <c r="I218" s="278"/>
      <c r="J218" s="279">
        <f>ROUND(I218*H218,2)</f>
        <v>0</v>
      </c>
      <c r="K218" s="280"/>
      <c r="L218" s="281"/>
      <c r="M218" s="282" t="s">
        <v>1</v>
      </c>
      <c r="N218" s="283" t="s">
        <v>41</v>
      </c>
      <c r="O218" s="90"/>
      <c r="P218" s="246">
        <f>O218*H218</f>
        <v>0</v>
      </c>
      <c r="Q218" s="246">
        <v>0.00072000000000000005</v>
      </c>
      <c r="R218" s="246">
        <f>Q218*H218</f>
        <v>0.0028800000000000002</v>
      </c>
      <c r="S218" s="246">
        <v>0</v>
      </c>
      <c r="T218" s="24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8" t="s">
        <v>190</v>
      </c>
      <c r="AT218" s="248" t="s">
        <v>211</v>
      </c>
      <c r="AU218" s="248" t="s">
        <v>86</v>
      </c>
      <c r="AY218" s="16" t="s">
        <v>136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6" t="s">
        <v>84</v>
      </c>
      <c r="BK218" s="249">
        <f>ROUND(I218*H218,2)</f>
        <v>0</v>
      </c>
      <c r="BL218" s="16" t="s">
        <v>143</v>
      </c>
      <c r="BM218" s="248" t="s">
        <v>367</v>
      </c>
    </row>
    <row r="219" s="2" customFormat="1" ht="16.5" customHeight="1">
      <c r="A219" s="37"/>
      <c r="B219" s="38"/>
      <c r="C219" s="273" t="s">
        <v>368</v>
      </c>
      <c r="D219" s="273" t="s">
        <v>211</v>
      </c>
      <c r="E219" s="274" t="s">
        <v>369</v>
      </c>
      <c r="F219" s="275" t="s">
        <v>370</v>
      </c>
      <c r="G219" s="276" t="s">
        <v>242</v>
      </c>
      <c r="H219" s="277">
        <v>8.0800000000000001</v>
      </c>
      <c r="I219" s="278"/>
      <c r="J219" s="279">
        <f>ROUND(I219*H219,2)</f>
        <v>0</v>
      </c>
      <c r="K219" s="280"/>
      <c r="L219" s="281"/>
      <c r="M219" s="282" t="s">
        <v>1</v>
      </c>
      <c r="N219" s="283" t="s">
        <v>41</v>
      </c>
      <c r="O219" s="90"/>
      <c r="P219" s="246">
        <f>O219*H219</f>
        <v>0</v>
      </c>
      <c r="Q219" s="246">
        <v>0.001</v>
      </c>
      <c r="R219" s="246">
        <f>Q219*H219</f>
        <v>0.0080800000000000004</v>
      </c>
      <c r="S219" s="246">
        <v>0</v>
      </c>
      <c r="T219" s="24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8" t="s">
        <v>190</v>
      </c>
      <c r="AT219" s="248" t="s">
        <v>211</v>
      </c>
      <c r="AU219" s="248" t="s">
        <v>86</v>
      </c>
      <c r="AY219" s="16" t="s">
        <v>136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6" t="s">
        <v>84</v>
      </c>
      <c r="BK219" s="249">
        <f>ROUND(I219*H219,2)</f>
        <v>0</v>
      </c>
      <c r="BL219" s="16" t="s">
        <v>143</v>
      </c>
      <c r="BM219" s="248" t="s">
        <v>371</v>
      </c>
    </row>
    <row r="220" s="13" customFormat="1">
      <c r="A220" s="13"/>
      <c r="B220" s="250"/>
      <c r="C220" s="251"/>
      <c r="D220" s="252" t="s">
        <v>145</v>
      </c>
      <c r="E220" s="251"/>
      <c r="F220" s="254" t="s">
        <v>372</v>
      </c>
      <c r="G220" s="251"/>
      <c r="H220" s="255">
        <v>8.0800000000000001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145</v>
      </c>
      <c r="AU220" s="261" t="s">
        <v>86</v>
      </c>
      <c r="AV220" s="13" t="s">
        <v>86</v>
      </c>
      <c r="AW220" s="13" t="s">
        <v>4</v>
      </c>
      <c r="AX220" s="13" t="s">
        <v>84</v>
      </c>
      <c r="AY220" s="261" t="s">
        <v>136</v>
      </c>
    </row>
    <row r="221" s="2" customFormat="1" ht="24" customHeight="1">
      <c r="A221" s="37"/>
      <c r="B221" s="38"/>
      <c r="C221" s="273" t="s">
        <v>373</v>
      </c>
      <c r="D221" s="273" t="s">
        <v>211</v>
      </c>
      <c r="E221" s="274" t="s">
        <v>374</v>
      </c>
      <c r="F221" s="275" t="s">
        <v>375</v>
      </c>
      <c r="G221" s="276" t="s">
        <v>242</v>
      </c>
      <c r="H221" s="277">
        <v>4</v>
      </c>
      <c r="I221" s="278"/>
      <c r="J221" s="279">
        <f>ROUND(I221*H221,2)</f>
        <v>0</v>
      </c>
      <c r="K221" s="280"/>
      <c r="L221" s="281"/>
      <c r="M221" s="282" t="s">
        <v>1</v>
      </c>
      <c r="N221" s="283" t="s">
        <v>41</v>
      </c>
      <c r="O221" s="90"/>
      <c r="P221" s="246">
        <f>O221*H221</f>
        <v>0</v>
      </c>
      <c r="Q221" s="246">
        <v>0.0040000000000000001</v>
      </c>
      <c r="R221" s="246">
        <f>Q221*H221</f>
        <v>0.016</v>
      </c>
      <c r="S221" s="246">
        <v>0</v>
      </c>
      <c r="T221" s="24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8" t="s">
        <v>190</v>
      </c>
      <c r="AT221" s="248" t="s">
        <v>211</v>
      </c>
      <c r="AU221" s="248" t="s">
        <v>86</v>
      </c>
      <c r="AY221" s="16" t="s">
        <v>136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6" t="s">
        <v>84</v>
      </c>
      <c r="BK221" s="249">
        <f>ROUND(I221*H221,2)</f>
        <v>0</v>
      </c>
      <c r="BL221" s="16" t="s">
        <v>143</v>
      </c>
      <c r="BM221" s="248" t="s">
        <v>376</v>
      </c>
    </row>
    <row r="222" s="2" customFormat="1" ht="24" customHeight="1">
      <c r="A222" s="37"/>
      <c r="B222" s="38"/>
      <c r="C222" s="273" t="s">
        <v>377</v>
      </c>
      <c r="D222" s="273" t="s">
        <v>211</v>
      </c>
      <c r="E222" s="274" t="s">
        <v>378</v>
      </c>
      <c r="F222" s="275" t="s">
        <v>379</v>
      </c>
      <c r="G222" s="276" t="s">
        <v>242</v>
      </c>
      <c r="H222" s="277">
        <v>2</v>
      </c>
      <c r="I222" s="278"/>
      <c r="J222" s="279">
        <f>ROUND(I222*H222,2)</f>
        <v>0</v>
      </c>
      <c r="K222" s="280"/>
      <c r="L222" s="281"/>
      <c r="M222" s="282" t="s">
        <v>1</v>
      </c>
      <c r="N222" s="283" t="s">
        <v>41</v>
      </c>
      <c r="O222" s="90"/>
      <c r="P222" s="246">
        <f>O222*H222</f>
        <v>0</v>
      </c>
      <c r="Q222" s="246">
        <v>0.00084999999999999995</v>
      </c>
      <c r="R222" s="246">
        <f>Q222*H222</f>
        <v>0.0016999999999999999</v>
      </c>
      <c r="S222" s="246">
        <v>0</v>
      </c>
      <c r="T222" s="24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8" t="s">
        <v>190</v>
      </c>
      <c r="AT222" s="248" t="s">
        <v>211</v>
      </c>
      <c r="AU222" s="248" t="s">
        <v>86</v>
      </c>
      <c r="AY222" s="16" t="s">
        <v>136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6" t="s">
        <v>84</v>
      </c>
      <c r="BK222" s="249">
        <f>ROUND(I222*H222,2)</f>
        <v>0</v>
      </c>
      <c r="BL222" s="16" t="s">
        <v>143</v>
      </c>
      <c r="BM222" s="248" t="s">
        <v>380</v>
      </c>
    </row>
    <row r="223" s="2" customFormat="1" ht="16.5" customHeight="1">
      <c r="A223" s="37"/>
      <c r="B223" s="38"/>
      <c r="C223" s="236" t="s">
        <v>381</v>
      </c>
      <c r="D223" s="236" t="s">
        <v>139</v>
      </c>
      <c r="E223" s="237" t="s">
        <v>382</v>
      </c>
      <c r="F223" s="238" t="s">
        <v>383</v>
      </c>
      <c r="G223" s="239" t="s">
        <v>242</v>
      </c>
      <c r="H223" s="240">
        <v>4</v>
      </c>
      <c r="I223" s="241"/>
      <c r="J223" s="242">
        <f>ROUND(I223*H223,2)</f>
        <v>0</v>
      </c>
      <c r="K223" s="243"/>
      <c r="L223" s="43"/>
      <c r="M223" s="244" t="s">
        <v>1</v>
      </c>
      <c r="N223" s="245" t="s">
        <v>41</v>
      </c>
      <c r="O223" s="90"/>
      <c r="P223" s="246">
        <f>O223*H223</f>
        <v>0</v>
      </c>
      <c r="Q223" s="246">
        <v>0.00073999999999999999</v>
      </c>
      <c r="R223" s="246">
        <f>Q223*H223</f>
        <v>0.00296</v>
      </c>
      <c r="S223" s="246">
        <v>0</v>
      </c>
      <c r="T223" s="24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8" t="s">
        <v>143</v>
      </c>
      <c r="AT223" s="248" t="s">
        <v>139</v>
      </c>
      <c r="AU223" s="248" t="s">
        <v>86</v>
      </c>
      <c r="AY223" s="16" t="s">
        <v>136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6" t="s">
        <v>84</v>
      </c>
      <c r="BK223" s="249">
        <f>ROUND(I223*H223,2)</f>
        <v>0</v>
      </c>
      <c r="BL223" s="16" t="s">
        <v>143</v>
      </c>
      <c r="BM223" s="248" t="s">
        <v>384</v>
      </c>
    </row>
    <row r="224" s="2" customFormat="1" ht="24" customHeight="1">
      <c r="A224" s="37"/>
      <c r="B224" s="38"/>
      <c r="C224" s="273" t="s">
        <v>385</v>
      </c>
      <c r="D224" s="273" t="s">
        <v>211</v>
      </c>
      <c r="E224" s="274" t="s">
        <v>386</v>
      </c>
      <c r="F224" s="275" t="s">
        <v>387</v>
      </c>
      <c r="G224" s="276" t="s">
        <v>242</v>
      </c>
      <c r="H224" s="277">
        <v>4</v>
      </c>
      <c r="I224" s="278"/>
      <c r="J224" s="279">
        <f>ROUND(I224*H224,2)</f>
        <v>0</v>
      </c>
      <c r="K224" s="280"/>
      <c r="L224" s="281"/>
      <c r="M224" s="282" t="s">
        <v>1</v>
      </c>
      <c r="N224" s="283" t="s">
        <v>41</v>
      </c>
      <c r="O224" s="90"/>
      <c r="P224" s="246">
        <f>O224*H224</f>
        <v>0</v>
      </c>
      <c r="Q224" s="246">
        <v>0.014</v>
      </c>
      <c r="R224" s="246">
        <f>Q224*H224</f>
        <v>0.056000000000000001</v>
      </c>
      <c r="S224" s="246">
        <v>0</v>
      </c>
      <c r="T224" s="24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8" t="s">
        <v>190</v>
      </c>
      <c r="AT224" s="248" t="s">
        <v>211</v>
      </c>
      <c r="AU224" s="248" t="s">
        <v>86</v>
      </c>
      <c r="AY224" s="16" t="s">
        <v>136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6" t="s">
        <v>84</v>
      </c>
      <c r="BK224" s="249">
        <f>ROUND(I224*H224,2)</f>
        <v>0</v>
      </c>
      <c r="BL224" s="16" t="s">
        <v>143</v>
      </c>
      <c r="BM224" s="248" t="s">
        <v>388</v>
      </c>
    </row>
    <row r="225" s="2" customFormat="1" ht="24" customHeight="1">
      <c r="A225" s="37"/>
      <c r="B225" s="38"/>
      <c r="C225" s="273" t="s">
        <v>389</v>
      </c>
      <c r="D225" s="273" t="s">
        <v>211</v>
      </c>
      <c r="E225" s="274" t="s">
        <v>390</v>
      </c>
      <c r="F225" s="275" t="s">
        <v>391</v>
      </c>
      <c r="G225" s="276" t="s">
        <v>242</v>
      </c>
      <c r="H225" s="277">
        <v>3</v>
      </c>
      <c r="I225" s="278"/>
      <c r="J225" s="279">
        <f>ROUND(I225*H225,2)</f>
        <v>0</v>
      </c>
      <c r="K225" s="280"/>
      <c r="L225" s="281"/>
      <c r="M225" s="282" t="s">
        <v>1</v>
      </c>
      <c r="N225" s="283" t="s">
        <v>41</v>
      </c>
      <c r="O225" s="90"/>
      <c r="P225" s="246">
        <f>O225*H225</f>
        <v>0</v>
      </c>
      <c r="Q225" s="246">
        <v>0.0035000000000000001</v>
      </c>
      <c r="R225" s="246">
        <f>Q225*H225</f>
        <v>0.010500000000000001</v>
      </c>
      <c r="S225" s="246">
        <v>0</v>
      </c>
      <c r="T225" s="24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8" t="s">
        <v>190</v>
      </c>
      <c r="AT225" s="248" t="s">
        <v>211</v>
      </c>
      <c r="AU225" s="248" t="s">
        <v>86</v>
      </c>
      <c r="AY225" s="16" t="s">
        <v>136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6" t="s">
        <v>84</v>
      </c>
      <c r="BK225" s="249">
        <f>ROUND(I225*H225,2)</f>
        <v>0</v>
      </c>
      <c r="BL225" s="16" t="s">
        <v>143</v>
      </c>
      <c r="BM225" s="248" t="s">
        <v>392</v>
      </c>
    </row>
    <row r="226" s="2" customFormat="1" ht="16.5" customHeight="1">
      <c r="A226" s="37"/>
      <c r="B226" s="38"/>
      <c r="C226" s="236" t="s">
        <v>393</v>
      </c>
      <c r="D226" s="236" t="s">
        <v>139</v>
      </c>
      <c r="E226" s="237" t="s">
        <v>394</v>
      </c>
      <c r="F226" s="238" t="s">
        <v>395</v>
      </c>
      <c r="G226" s="239" t="s">
        <v>242</v>
      </c>
      <c r="H226" s="240">
        <v>4</v>
      </c>
      <c r="I226" s="241"/>
      <c r="J226" s="242">
        <f>ROUND(I226*H226,2)</f>
        <v>0</v>
      </c>
      <c r="K226" s="243"/>
      <c r="L226" s="43"/>
      <c r="M226" s="244" t="s">
        <v>1</v>
      </c>
      <c r="N226" s="245" t="s">
        <v>41</v>
      </c>
      <c r="O226" s="90"/>
      <c r="P226" s="246">
        <f>O226*H226</f>
        <v>0</v>
      </c>
      <c r="Q226" s="246">
        <v>0.00165</v>
      </c>
      <c r="R226" s="246">
        <f>Q226*H226</f>
        <v>0.0066</v>
      </c>
      <c r="S226" s="246">
        <v>0</v>
      </c>
      <c r="T226" s="24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8" t="s">
        <v>143</v>
      </c>
      <c r="AT226" s="248" t="s">
        <v>139</v>
      </c>
      <c r="AU226" s="248" t="s">
        <v>86</v>
      </c>
      <c r="AY226" s="16" t="s">
        <v>136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6" t="s">
        <v>84</v>
      </c>
      <c r="BK226" s="249">
        <f>ROUND(I226*H226,2)</f>
        <v>0</v>
      </c>
      <c r="BL226" s="16" t="s">
        <v>143</v>
      </c>
      <c r="BM226" s="248" t="s">
        <v>396</v>
      </c>
    </row>
    <row r="227" s="2" customFormat="1" ht="24" customHeight="1">
      <c r="A227" s="37"/>
      <c r="B227" s="38"/>
      <c r="C227" s="273" t="s">
        <v>397</v>
      </c>
      <c r="D227" s="273" t="s">
        <v>211</v>
      </c>
      <c r="E227" s="274" t="s">
        <v>398</v>
      </c>
      <c r="F227" s="275" t="s">
        <v>399</v>
      </c>
      <c r="G227" s="276" t="s">
        <v>242</v>
      </c>
      <c r="H227" s="277">
        <v>4</v>
      </c>
      <c r="I227" s="278"/>
      <c r="J227" s="279">
        <f>ROUND(I227*H227,2)</f>
        <v>0</v>
      </c>
      <c r="K227" s="280"/>
      <c r="L227" s="281"/>
      <c r="M227" s="282" t="s">
        <v>1</v>
      </c>
      <c r="N227" s="283" t="s">
        <v>41</v>
      </c>
      <c r="O227" s="90"/>
      <c r="P227" s="246">
        <f>O227*H227</f>
        <v>0</v>
      </c>
      <c r="Q227" s="246">
        <v>0.023</v>
      </c>
      <c r="R227" s="246">
        <f>Q227*H227</f>
        <v>0.091999999999999998</v>
      </c>
      <c r="S227" s="246">
        <v>0</v>
      </c>
      <c r="T227" s="24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8" t="s">
        <v>190</v>
      </c>
      <c r="AT227" s="248" t="s">
        <v>211</v>
      </c>
      <c r="AU227" s="248" t="s">
        <v>86</v>
      </c>
      <c r="AY227" s="16" t="s">
        <v>136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6" t="s">
        <v>84</v>
      </c>
      <c r="BK227" s="249">
        <f>ROUND(I227*H227,2)</f>
        <v>0</v>
      </c>
      <c r="BL227" s="16" t="s">
        <v>143</v>
      </c>
      <c r="BM227" s="248" t="s">
        <v>400</v>
      </c>
    </row>
    <row r="228" s="2" customFormat="1" ht="24" customHeight="1">
      <c r="A228" s="37"/>
      <c r="B228" s="38"/>
      <c r="C228" s="273" t="s">
        <v>401</v>
      </c>
      <c r="D228" s="273" t="s">
        <v>211</v>
      </c>
      <c r="E228" s="274" t="s">
        <v>402</v>
      </c>
      <c r="F228" s="275" t="s">
        <v>403</v>
      </c>
      <c r="G228" s="276" t="s">
        <v>242</v>
      </c>
      <c r="H228" s="277">
        <v>4</v>
      </c>
      <c r="I228" s="278"/>
      <c r="J228" s="279">
        <f>ROUND(I228*H228,2)</f>
        <v>0</v>
      </c>
      <c r="K228" s="280"/>
      <c r="L228" s="281"/>
      <c r="M228" s="282" t="s">
        <v>1</v>
      </c>
      <c r="N228" s="283" t="s">
        <v>41</v>
      </c>
      <c r="O228" s="90"/>
      <c r="P228" s="246">
        <f>O228*H228</f>
        <v>0</v>
      </c>
      <c r="Q228" s="246">
        <v>0.0040000000000000001</v>
      </c>
      <c r="R228" s="246">
        <f>Q228*H228</f>
        <v>0.016</v>
      </c>
      <c r="S228" s="246">
        <v>0</v>
      </c>
      <c r="T228" s="24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8" t="s">
        <v>190</v>
      </c>
      <c r="AT228" s="248" t="s">
        <v>211</v>
      </c>
      <c r="AU228" s="248" t="s">
        <v>86</v>
      </c>
      <c r="AY228" s="16" t="s">
        <v>136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6" t="s">
        <v>84</v>
      </c>
      <c r="BK228" s="249">
        <f>ROUND(I228*H228,2)</f>
        <v>0</v>
      </c>
      <c r="BL228" s="16" t="s">
        <v>143</v>
      </c>
      <c r="BM228" s="248" t="s">
        <v>404</v>
      </c>
    </row>
    <row r="229" s="2" customFormat="1" ht="16.5" customHeight="1">
      <c r="A229" s="37"/>
      <c r="B229" s="38"/>
      <c r="C229" s="236" t="s">
        <v>405</v>
      </c>
      <c r="D229" s="236" t="s">
        <v>139</v>
      </c>
      <c r="E229" s="237" t="s">
        <v>406</v>
      </c>
      <c r="F229" s="238" t="s">
        <v>407</v>
      </c>
      <c r="G229" s="239" t="s">
        <v>319</v>
      </c>
      <c r="H229" s="240">
        <v>19</v>
      </c>
      <c r="I229" s="241"/>
      <c r="J229" s="242">
        <f>ROUND(I229*H229,2)</f>
        <v>0</v>
      </c>
      <c r="K229" s="243"/>
      <c r="L229" s="43"/>
      <c r="M229" s="244" t="s">
        <v>1</v>
      </c>
      <c r="N229" s="245" t="s">
        <v>41</v>
      </c>
      <c r="O229" s="90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8" t="s">
        <v>143</v>
      </c>
      <c r="AT229" s="248" t="s">
        <v>139</v>
      </c>
      <c r="AU229" s="248" t="s">
        <v>86</v>
      </c>
      <c r="AY229" s="16" t="s">
        <v>136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6" t="s">
        <v>84</v>
      </c>
      <c r="BK229" s="249">
        <f>ROUND(I229*H229,2)</f>
        <v>0</v>
      </c>
      <c r="BL229" s="16" t="s">
        <v>143</v>
      </c>
      <c r="BM229" s="248" t="s">
        <v>408</v>
      </c>
    </row>
    <row r="230" s="2" customFormat="1" ht="16.5" customHeight="1">
      <c r="A230" s="37"/>
      <c r="B230" s="38"/>
      <c r="C230" s="236" t="s">
        <v>409</v>
      </c>
      <c r="D230" s="236" t="s">
        <v>139</v>
      </c>
      <c r="E230" s="237" t="s">
        <v>410</v>
      </c>
      <c r="F230" s="238" t="s">
        <v>411</v>
      </c>
      <c r="G230" s="239" t="s">
        <v>319</v>
      </c>
      <c r="H230" s="240">
        <v>1.7</v>
      </c>
      <c r="I230" s="241"/>
      <c r="J230" s="242">
        <f>ROUND(I230*H230,2)</f>
        <v>0</v>
      </c>
      <c r="K230" s="243"/>
      <c r="L230" s="43"/>
      <c r="M230" s="244" t="s">
        <v>1</v>
      </c>
      <c r="N230" s="245" t="s">
        <v>41</v>
      </c>
      <c r="O230" s="90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8" t="s">
        <v>143</v>
      </c>
      <c r="AT230" s="248" t="s">
        <v>139</v>
      </c>
      <c r="AU230" s="248" t="s">
        <v>86</v>
      </c>
      <c r="AY230" s="16" t="s">
        <v>136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6" t="s">
        <v>84</v>
      </c>
      <c r="BK230" s="249">
        <f>ROUND(I230*H230,2)</f>
        <v>0</v>
      </c>
      <c r="BL230" s="16" t="s">
        <v>143</v>
      </c>
      <c r="BM230" s="248" t="s">
        <v>412</v>
      </c>
    </row>
    <row r="231" s="2" customFormat="1" ht="16.5" customHeight="1">
      <c r="A231" s="37"/>
      <c r="B231" s="38"/>
      <c r="C231" s="236" t="s">
        <v>413</v>
      </c>
      <c r="D231" s="236" t="s">
        <v>139</v>
      </c>
      <c r="E231" s="237" t="s">
        <v>414</v>
      </c>
      <c r="F231" s="238" t="s">
        <v>415</v>
      </c>
      <c r="G231" s="239" t="s">
        <v>319</v>
      </c>
      <c r="H231" s="240">
        <v>126</v>
      </c>
      <c r="I231" s="241"/>
      <c r="J231" s="242">
        <f>ROUND(I231*H231,2)</f>
        <v>0</v>
      </c>
      <c r="K231" s="243"/>
      <c r="L231" s="43"/>
      <c r="M231" s="244" t="s">
        <v>1</v>
      </c>
      <c r="N231" s="245" t="s">
        <v>41</v>
      </c>
      <c r="O231" s="90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8" t="s">
        <v>143</v>
      </c>
      <c r="AT231" s="248" t="s">
        <v>139</v>
      </c>
      <c r="AU231" s="248" t="s">
        <v>86</v>
      </c>
      <c r="AY231" s="16" t="s">
        <v>136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6" t="s">
        <v>84</v>
      </c>
      <c r="BK231" s="249">
        <f>ROUND(I231*H231,2)</f>
        <v>0</v>
      </c>
      <c r="BL231" s="16" t="s">
        <v>143</v>
      </c>
      <c r="BM231" s="248" t="s">
        <v>416</v>
      </c>
    </row>
    <row r="232" s="2" customFormat="1" ht="24" customHeight="1">
      <c r="A232" s="37"/>
      <c r="B232" s="38"/>
      <c r="C232" s="236" t="s">
        <v>417</v>
      </c>
      <c r="D232" s="236" t="s">
        <v>139</v>
      </c>
      <c r="E232" s="237" t="s">
        <v>418</v>
      </c>
      <c r="F232" s="238" t="s">
        <v>419</v>
      </c>
      <c r="G232" s="239" t="s">
        <v>319</v>
      </c>
      <c r="H232" s="240">
        <v>146.69999999999999</v>
      </c>
      <c r="I232" s="241"/>
      <c r="J232" s="242">
        <f>ROUND(I232*H232,2)</f>
        <v>0</v>
      </c>
      <c r="K232" s="243"/>
      <c r="L232" s="43"/>
      <c r="M232" s="244" t="s">
        <v>1</v>
      </c>
      <c r="N232" s="245" t="s">
        <v>41</v>
      </c>
      <c r="O232" s="90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8" t="s">
        <v>143</v>
      </c>
      <c r="AT232" s="248" t="s">
        <v>139</v>
      </c>
      <c r="AU232" s="248" t="s">
        <v>86</v>
      </c>
      <c r="AY232" s="16" t="s">
        <v>136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6" t="s">
        <v>84</v>
      </c>
      <c r="BK232" s="249">
        <f>ROUND(I232*H232,2)</f>
        <v>0</v>
      </c>
      <c r="BL232" s="16" t="s">
        <v>143</v>
      </c>
      <c r="BM232" s="248" t="s">
        <v>420</v>
      </c>
    </row>
    <row r="233" s="2" customFormat="1" ht="24" customHeight="1">
      <c r="A233" s="37"/>
      <c r="B233" s="38"/>
      <c r="C233" s="236" t="s">
        <v>421</v>
      </c>
      <c r="D233" s="236" t="s">
        <v>139</v>
      </c>
      <c r="E233" s="237" t="s">
        <v>422</v>
      </c>
      <c r="F233" s="238" t="s">
        <v>423</v>
      </c>
      <c r="G233" s="239" t="s">
        <v>242</v>
      </c>
      <c r="H233" s="240">
        <v>2</v>
      </c>
      <c r="I233" s="241"/>
      <c r="J233" s="242">
        <f>ROUND(I233*H233,2)</f>
        <v>0</v>
      </c>
      <c r="K233" s="243"/>
      <c r="L233" s="43"/>
      <c r="M233" s="244" t="s">
        <v>1</v>
      </c>
      <c r="N233" s="245" t="s">
        <v>41</v>
      </c>
      <c r="O233" s="90"/>
      <c r="P233" s="246">
        <f>O233*H233</f>
        <v>0</v>
      </c>
      <c r="Q233" s="246">
        <v>0.46009</v>
      </c>
      <c r="R233" s="246">
        <f>Q233*H233</f>
        <v>0.92018</v>
      </c>
      <c r="S233" s="246">
        <v>0</v>
      </c>
      <c r="T233" s="24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8" t="s">
        <v>143</v>
      </c>
      <c r="AT233" s="248" t="s">
        <v>139</v>
      </c>
      <c r="AU233" s="248" t="s">
        <v>86</v>
      </c>
      <c r="AY233" s="16" t="s">
        <v>136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6" t="s">
        <v>84</v>
      </c>
      <c r="BK233" s="249">
        <f>ROUND(I233*H233,2)</f>
        <v>0</v>
      </c>
      <c r="BL233" s="16" t="s">
        <v>143</v>
      </c>
      <c r="BM233" s="248" t="s">
        <v>424</v>
      </c>
    </row>
    <row r="234" s="2" customFormat="1" ht="16.5" customHeight="1">
      <c r="A234" s="37"/>
      <c r="B234" s="38"/>
      <c r="C234" s="236" t="s">
        <v>425</v>
      </c>
      <c r="D234" s="236" t="s">
        <v>139</v>
      </c>
      <c r="E234" s="237" t="s">
        <v>426</v>
      </c>
      <c r="F234" s="238" t="s">
        <v>427</v>
      </c>
      <c r="G234" s="239" t="s">
        <v>242</v>
      </c>
      <c r="H234" s="240">
        <v>8</v>
      </c>
      <c r="I234" s="241"/>
      <c r="J234" s="242">
        <f>ROUND(I234*H234,2)</f>
        <v>0</v>
      </c>
      <c r="K234" s="243"/>
      <c r="L234" s="43"/>
      <c r="M234" s="244" t="s">
        <v>1</v>
      </c>
      <c r="N234" s="245" t="s">
        <v>41</v>
      </c>
      <c r="O234" s="90"/>
      <c r="P234" s="246">
        <f>O234*H234</f>
        <v>0</v>
      </c>
      <c r="Q234" s="246">
        <v>0.12303</v>
      </c>
      <c r="R234" s="246">
        <f>Q234*H234</f>
        <v>0.98424</v>
      </c>
      <c r="S234" s="246">
        <v>0</v>
      </c>
      <c r="T234" s="24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8" t="s">
        <v>143</v>
      </c>
      <c r="AT234" s="248" t="s">
        <v>139</v>
      </c>
      <c r="AU234" s="248" t="s">
        <v>86</v>
      </c>
      <c r="AY234" s="16" t="s">
        <v>136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6" t="s">
        <v>84</v>
      </c>
      <c r="BK234" s="249">
        <f>ROUND(I234*H234,2)</f>
        <v>0</v>
      </c>
      <c r="BL234" s="16" t="s">
        <v>143</v>
      </c>
      <c r="BM234" s="248" t="s">
        <v>428</v>
      </c>
    </row>
    <row r="235" s="2" customFormat="1" ht="24" customHeight="1">
      <c r="A235" s="37"/>
      <c r="B235" s="38"/>
      <c r="C235" s="273" t="s">
        <v>429</v>
      </c>
      <c r="D235" s="273" t="s">
        <v>211</v>
      </c>
      <c r="E235" s="274" t="s">
        <v>430</v>
      </c>
      <c r="F235" s="275" t="s">
        <v>431</v>
      </c>
      <c r="G235" s="276" t="s">
        <v>242</v>
      </c>
      <c r="H235" s="277">
        <v>8</v>
      </c>
      <c r="I235" s="278"/>
      <c r="J235" s="279">
        <f>ROUND(I235*H235,2)</f>
        <v>0</v>
      </c>
      <c r="K235" s="280"/>
      <c r="L235" s="281"/>
      <c r="M235" s="282" t="s">
        <v>1</v>
      </c>
      <c r="N235" s="283" t="s">
        <v>41</v>
      </c>
      <c r="O235" s="90"/>
      <c r="P235" s="246">
        <f>O235*H235</f>
        <v>0</v>
      </c>
      <c r="Q235" s="246">
        <v>0.013299999999999999</v>
      </c>
      <c r="R235" s="246">
        <f>Q235*H235</f>
        <v>0.1064</v>
      </c>
      <c r="S235" s="246">
        <v>0</v>
      </c>
      <c r="T235" s="24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8" t="s">
        <v>190</v>
      </c>
      <c r="AT235" s="248" t="s">
        <v>211</v>
      </c>
      <c r="AU235" s="248" t="s">
        <v>86</v>
      </c>
      <c r="AY235" s="16" t="s">
        <v>136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6" t="s">
        <v>84</v>
      </c>
      <c r="BK235" s="249">
        <f>ROUND(I235*H235,2)</f>
        <v>0</v>
      </c>
      <c r="BL235" s="16" t="s">
        <v>143</v>
      </c>
      <c r="BM235" s="248" t="s">
        <v>432</v>
      </c>
    </row>
    <row r="236" s="2" customFormat="1" ht="16.5" customHeight="1">
      <c r="A236" s="37"/>
      <c r="B236" s="38"/>
      <c r="C236" s="273" t="s">
        <v>433</v>
      </c>
      <c r="D236" s="273" t="s">
        <v>211</v>
      </c>
      <c r="E236" s="274" t="s">
        <v>434</v>
      </c>
      <c r="F236" s="275" t="s">
        <v>435</v>
      </c>
      <c r="G236" s="276" t="s">
        <v>242</v>
      </c>
      <c r="H236" s="277">
        <v>8</v>
      </c>
      <c r="I236" s="278"/>
      <c r="J236" s="279">
        <f>ROUND(I236*H236,2)</f>
        <v>0</v>
      </c>
      <c r="K236" s="280"/>
      <c r="L236" s="281"/>
      <c r="M236" s="282" t="s">
        <v>1</v>
      </c>
      <c r="N236" s="283" t="s">
        <v>41</v>
      </c>
      <c r="O236" s="90"/>
      <c r="P236" s="246">
        <f>O236*H236</f>
        <v>0</v>
      </c>
      <c r="Q236" s="246">
        <v>0.00089999999999999998</v>
      </c>
      <c r="R236" s="246">
        <f>Q236*H236</f>
        <v>0.0071999999999999998</v>
      </c>
      <c r="S236" s="246">
        <v>0</v>
      </c>
      <c r="T236" s="24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8" t="s">
        <v>190</v>
      </c>
      <c r="AT236" s="248" t="s">
        <v>211</v>
      </c>
      <c r="AU236" s="248" t="s">
        <v>86</v>
      </c>
      <c r="AY236" s="16" t="s">
        <v>136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6" t="s">
        <v>84</v>
      </c>
      <c r="BK236" s="249">
        <f>ROUND(I236*H236,2)</f>
        <v>0</v>
      </c>
      <c r="BL236" s="16" t="s">
        <v>143</v>
      </c>
      <c r="BM236" s="248" t="s">
        <v>436</v>
      </c>
    </row>
    <row r="237" s="2" customFormat="1" ht="16.5" customHeight="1">
      <c r="A237" s="37"/>
      <c r="B237" s="38"/>
      <c r="C237" s="236" t="s">
        <v>437</v>
      </c>
      <c r="D237" s="236" t="s">
        <v>139</v>
      </c>
      <c r="E237" s="237" t="s">
        <v>438</v>
      </c>
      <c r="F237" s="238" t="s">
        <v>439</v>
      </c>
      <c r="G237" s="239" t="s">
        <v>242</v>
      </c>
      <c r="H237" s="240">
        <v>2</v>
      </c>
      <c r="I237" s="241"/>
      <c r="J237" s="242">
        <f>ROUND(I237*H237,2)</f>
        <v>0</v>
      </c>
      <c r="K237" s="243"/>
      <c r="L237" s="43"/>
      <c r="M237" s="244" t="s">
        <v>1</v>
      </c>
      <c r="N237" s="245" t="s">
        <v>41</v>
      </c>
      <c r="O237" s="90"/>
      <c r="P237" s="246">
        <f>O237*H237</f>
        <v>0</v>
      </c>
      <c r="Q237" s="246">
        <v>0.32906000000000002</v>
      </c>
      <c r="R237" s="246">
        <f>Q237*H237</f>
        <v>0.65812000000000004</v>
      </c>
      <c r="S237" s="246">
        <v>0</v>
      </c>
      <c r="T237" s="24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48" t="s">
        <v>143</v>
      </c>
      <c r="AT237" s="248" t="s">
        <v>139</v>
      </c>
      <c r="AU237" s="248" t="s">
        <v>86</v>
      </c>
      <c r="AY237" s="16" t="s">
        <v>136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6" t="s">
        <v>84</v>
      </c>
      <c r="BK237" s="249">
        <f>ROUND(I237*H237,2)</f>
        <v>0</v>
      </c>
      <c r="BL237" s="16" t="s">
        <v>143</v>
      </c>
      <c r="BM237" s="248" t="s">
        <v>440</v>
      </c>
    </row>
    <row r="238" s="2" customFormat="1" ht="16.5" customHeight="1">
      <c r="A238" s="37"/>
      <c r="B238" s="38"/>
      <c r="C238" s="273" t="s">
        <v>441</v>
      </c>
      <c r="D238" s="273" t="s">
        <v>211</v>
      </c>
      <c r="E238" s="274" t="s">
        <v>442</v>
      </c>
      <c r="F238" s="275" t="s">
        <v>443</v>
      </c>
      <c r="G238" s="276" t="s">
        <v>242</v>
      </c>
      <c r="H238" s="277">
        <v>2</v>
      </c>
      <c r="I238" s="278"/>
      <c r="J238" s="279">
        <f>ROUND(I238*H238,2)</f>
        <v>0</v>
      </c>
      <c r="K238" s="280"/>
      <c r="L238" s="281"/>
      <c r="M238" s="282" t="s">
        <v>1</v>
      </c>
      <c r="N238" s="283" t="s">
        <v>41</v>
      </c>
      <c r="O238" s="90"/>
      <c r="P238" s="246">
        <f>O238*H238</f>
        <v>0</v>
      </c>
      <c r="Q238" s="246">
        <v>0.029499999999999998</v>
      </c>
      <c r="R238" s="246">
        <f>Q238*H238</f>
        <v>0.058999999999999997</v>
      </c>
      <c r="S238" s="246">
        <v>0</v>
      </c>
      <c r="T238" s="24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8" t="s">
        <v>190</v>
      </c>
      <c r="AT238" s="248" t="s">
        <v>211</v>
      </c>
      <c r="AU238" s="248" t="s">
        <v>86</v>
      </c>
      <c r="AY238" s="16" t="s">
        <v>136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6" t="s">
        <v>84</v>
      </c>
      <c r="BK238" s="249">
        <f>ROUND(I238*H238,2)</f>
        <v>0</v>
      </c>
      <c r="BL238" s="16" t="s">
        <v>143</v>
      </c>
      <c r="BM238" s="248" t="s">
        <v>444</v>
      </c>
    </row>
    <row r="239" s="2" customFormat="1" ht="16.5" customHeight="1">
      <c r="A239" s="37"/>
      <c r="B239" s="38"/>
      <c r="C239" s="273" t="s">
        <v>445</v>
      </c>
      <c r="D239" s="273" t="s">
        <v>211</v>
      </c>
      <c r="E239" s="274" t="s">
        <v>446</v>
      </c>
      <c r="F239" s="275" t="s">
        <v>447</v>
      </c>
      <c r="G239" s="276" t="s">
        <v>242</v>
      </c>
      <c r="H239" s="277">
        <v>2</v>
      </c>
      <c r="I239" s="278"/>
      <c r="J239" s="279">
        <f>ROUND(I239*H239,2)</f>
        <v>0</v>
      </c>
      <c r="K239" s="280"/>
      <c r="L239" s="281"/>
      <c r="M239" s="282" t="s">
        <v>1</v>
      </c>
      <c r="N239" s="283" t="s">
        <v>41</v>
      </c>
      <c r="O239" s="90"/>
      <c r="P239" s="246">
        <f>O239*H239</f>
        <v>0</v>
      </c>
      <c r="Q239" s="246">
        <v>0.0019</v>
      </c>
      <c r="R239" s="246">
        <f>Q239*H239</f>
        <v>0.0038</v>
      </c>
      <c r="S239" s="246">
        <v>0</v>
      </c>
      <c r="T239" s="24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8" t="s">
        <v>190</v>
      </c>
      <c r="AT239" s="248" t="s">
        <v>211</v>
      </c>
      <c r="AU239" s="248" t="s">
        <v>86</v>
      </c>
      <c r="AY239" s="16" t="s">
        <v>136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6" t="s">
        <v>84</v>
      </c>
      <c r="BK239" s="249">
        <f>ROUND(I239*H239,2)</f>
        <v>0</v>
      </c>
      <c r="BL239" s="16" t="s">
        <v>143</v>
      </c>
      <c r="BM239" s="248" t="s">
        <v>448</v>
      </c>
    </row>
    <row r="240" s="2" customFormat="1" ht="16.5" customHeight="1">
      <c r="A240" s="37"/>
      <c r="B240" s="38"/>
      <c r="C240" s="236" t="s">
        <v>449</v>
      </c>
      <c r="D240" s="236" t="s">
        <v>139</v>
      </c>
      <c r="E240" s="237" t="s">
        <v>450</v>
      </c>
      <c r="F240" s="238" t="s">
        <v>451</v>
      </c>
      <c r="G240" s="239" t="s">
        <v>319</v>
      </c>
      <c r="H240" s="240">
        <v>26</v>
      </c>
      <c r="I240" s="241"/>
      <c r="J240" s="242">
        <f>ROUND(I240*H240,2)</f>
        <v>0</v>
      </c>
      <c r="K240" s="243"/>
      <c r="L240" s="43"/>
      <c r="M240" s="244" t="s">
        <v>1</v>
      </c>
      <c r="N240" s="245" t="s">
        <v>41</v>
      </c>
      <c r="O240" s="90"/>
      <c r="P240" s="246">
        <f>O240*H240</f>
        <v>0</v>
      </c>
      <c r="Q240" s="246">
        <v>0.00019236000000000001</v>
      </c>
      <c r="R240" s="246">
        <f>Q240*H240</f>
        <v>0.0050013599999999998</v>
      </c>
      <c r="S240" s="246">
        <v>0</v>
      </c>
      <c r="T240" s="24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8" t="s">
        <v>143</v>
      </c>
      <c r="AT240" s="248" t="s">
        <v>139</v>
      </c>
      <c r="AU240" s="248" t="s">
        <v>86</v>
      </c>
      <c r="AY240" s="16" t="s">
        <v>136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6" t="s">
        <v>84</v>
      </c>
      <c r="BK240" s="249">
        <f>ROUND(I240*H240,2)</f>
        <v>0</v>
      </c>
      <c r="BL240" s="16" t="s">
        <v>143</v>
      </c>
      <c r="BM240" s="248" t="s">
        <v>452</v>
      </c>
    </row>
    <row r="241" s="2" customFormat="1" ht="16.5" customHeight="1">
      <c r="A241" s="37"/>
      <c r="B241" s="38"/>
      <c r="C241" s="236" t="s">
        <v>453</v>
      </c>
      <c r="D241" s="236" t="s">
        <v>139</v>
      </c>
      <c r="E241" s="237" t="s">
        <v>454</v>
      </c>
      <c r="F241" s="238" t="s">
        <v>455</v>
      </c>
      <c r="G241" s="239" t="s">
        <v>319</v>
      </c>
      <c r="H241" s="240">
        <v>150</v>
      </c>
      <c r="I241" s="241"/>
      <c r="J241" s="242">
        <f>ROUND(I241*H241,2)</f>
        <v>0</v>
      </c>
      <c r="K241" s="243"/>
      <c r="L241" s="43"/>
      <c r="M241" s="244" t="s">
        <v>1</v>
      </c>
      <c r="N241" s="245" t="s">
        <v>41</v>
      </c>
      <c r="O241" s="90"/>
      <c r="P241" s="246">
        <f>O241*H241</f>
        <v>0</v>
      </c>
      <c r="Q241" s="246">
        <v>9.4500000000000007E-05</v>
      </c>
      <c r="R241" s="246">
        <f>Q241*H241</f>
        <v>0.014175000000000002</v>
      </c>
      <c r="S241" s="246">
        <v>0</v>
      </c>
      <c r="T241" s="24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8" t="s">
        <v>143</v>
      </c>
      <c r="AT241" s="248" t="s">
        <v>139</v>
      </c>
      <c r="AU241" s="248" t="s">
        <v>86</v>
      </c>
      <c r="AY241" s="16" t="s">
        <v>136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6" t="s">
        <v>84</v>
      </c>
      <c r="BK241" s="249">
        <f>ROUND(I241*H241,2)</f>
        <v>0</v>
      </c>
      <c r="BL241" s="16" t="s">
        <v>143</v>
      </c>
      <c r="BM241" s="248" t="s">
        <v>456</v>
      </c>
    </row>
    <row r="242" s="2" customFormat="1" ht="16.5" customHeight="1">
      <c r="A242" s="37"/>
      <c r="B242" s="38"/>
      <c r="C242" s="236" t="s">
        <v>457</v>
      </c>
      <c r="D242" s="236" t="s">
        <v>139</v>
      </c>
      <c r="E242" s="237" t="s">
        <v>458</v>
      </c>
      <c r="F242" s="238" t="s">
        <v>459</v>
      </c>
      <c r="G242" s="239" t="s">
        <v>460</v>
      </c>
      <c r="H242" s="240">
        <v>32</v>
      </c>
      <c r="I242" s="241"/>
      <c r="J242" s="242">
        <f>ROUND(I242*H242,2)</f>
        <v>0</v>
      </c>
      <c r="K242" s="243"/>
      <c r="L242" s="43"/>
      <c r="M242" s="244" t="s">
        <v>1</v>
      </c>
      <c r="N242" s="245" t="s">
        <v>41</v>
      </c>
      <c r="O242" s="90"/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8" t="s">
        <v>143</v>
      </c>
      <c r="AT242" s="248" t="s">
        <v>139</v>
      </c>
      <c r="AU242" s="248" t="s">
        <v>86</v>
      </c>
      <c r="AY242" s="16" t="s">
        <v>136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6" t="s">
        <v>84</v>
      </c>
      <c r="BK242" s="249">
        <f>ROUND(I242*H242,2)</f>
        <v>0</v>
      </c>
      <c r="BL242" s="16" t="s">
        <v>143</v>
      </c>
      <c r="BM242" s="248" t="s">
        <v>461</v>
      </c>
    </row>
    <row r="243" s="12" customFormat="1" ht="22.8" customHeight="1">
      <c r="A243" s="12"/>
      <c r="B243" s="220"/>
      <c r="C243" s="221"/>
      <c r="D243" s="222" t="s">
        <v>75</v>
      </c>
      <c r="E243" s="234" t="s">
        <v>194</v>
      </c>
      <c r="F243" s="234" t="s">
        <v>462</v>
      </c>
      <c r="G243" s="221"/>
      <c r="H243" s="221"/>
      <c r="I243" s="224"/>
      <c r="J243" s="235">
        <f>BK243</f>
        <v>0</v>
      </c>
      <c r="K243" s="221"/>
      <c r="L243" s="226"/>
      <c r="M243" s="227"/>
      <c r="N243" s="228"/>
      <c r="O243" s="228"/>
      <c r="P243" s="229">
        <f>P244</f>
        <v>0</v>
      </c>
      <c r="Q243" s="228"/>
      <c r="R243" s="229">
        <f>R244</f>
        <v>0</v>
      </c>
      <c r="S243" s="228"/>
      <c r="T243" s="230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31" t="s">
        <v>84</v>
      </c>
      <c r="AT243" s="232" t="s">
        <v>75</v>
      </c>
      <c r="AU243" s="232" t="s">
        <v>84</v>
      </c>
      <c r="AY243" s="231" t="s">
        <v>136</v>
      </c>
      <c r="BK243" s="233">
        <f>BK244</f>
        <v>0</v>
      </c>
    </row>
    <row r="244" s="2" customFormat="1" ht="24" customHeight="1">
      <c r="A244" s="37"/>
      <c r="B244" s="38"/>
      <c r="C244" s="236" t="s">
        <v>463</v>
      </c>
      <c r="D244" s="236" t="s">
        <v>139</v>
      </c>
      <c r="E244" s="237" t="s">
        <v>464</v>
      </c>
      <c r="F244" s="238" t="s">
        <v>465</v>
      </c>
      <c r="G244" s="239" t="s">
        <v>142</v>
      </c>
      <c r="H244" s="240">
        <v>56.25</v>
      </c>
      <c r="I244" s="241"/>
      <c r="J244" s="242">
        <f>ROUND(I244*H244,2)</f>
        <v>0</v>
      </c>
      <c r="K244" s="243"/>
      <c r="L244" s="43"/>
      <c r="M244" s="244" t="s">
        <v>1</v>
      </c>
      <c r="N244" s="245" t="s">
        <v>41</v>
      </c>
      <c r="O244" s="90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8" t="s">
        <v>143</v>
      </c>
      <c r="AT244" s="248" t="s">
        <v>139</v>
      </c>
      <c r="AU244" s="248" t="s">
        <v>86</v>
      </c>
      <c r="AY244" s="16" t="s">
        <v>136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6" t="s">
        <v>84</v>
      </c>
      <c r="BK244" s="249">
        <f>ROUND(I244*H244,2)</f>
        <v>0</v>
      </c>
      <c r="BL244" s="16" t="s">
        <v>143</v>
      </c>
      <c r="BM244" s="248" t="s">
        <v>466</v>
      </c>
    </row>
    <row r="245" s="12" customFormat="1" ht="22.8" customHeight="1">
      <c r="A245" s="12"/>
      <c r="B245" s="220"/>
      <c r="C245" s="221"/>
      <c r="D245" s="222" t="s">
        <v>75</v>
      </c>
      <c r="E245" s="234" t="s">
        <v>467</v>
      </c>
      <c r="F245" s="234" t="s">
        <v>468</v>
      </c>
      <c r="G245" s="221"/>
      <c r="H245" s="221"/>
      <c r="I245" s="224"/>
      <c r="J245" s="235">
        <f>BK245</f>
        <v>0</v>
      </c>
      <c r="K245" s="221"/>
      <c r="L245" s="226"/>
      <c r="M245" s="227"/>
      <c r="N245" s="228"/>
      <c r="O245" s="228"/>
      <c r="P245" s="229">
        <f>P246</f>
        <v>0</v>
      </c>
      <c r="Q245" s="228"/>
      <c r="R245" s="229">
        <f>R246</f>
        <v>0</v>
      </c>
      <c r="S245" s="228"/>
      <c r="T245" s="230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1" t="s">
        <v>84</v>
      </c>
      <c r="AT245" s="232" t="s">
        <v>75</v>
      </c>
      <c r="AU245" s="232" t="s">
        <v>84</v>
      </c>
      <c r="AY245" s="231" t="s">
        <v>136</v>
      </c>
      <c r="BK245" s="233">
        <f>BK246</f>
        <v>0</v>
      </c>
    </row>
    <row r="246" s="2" customFormat="1" ht="48" customHeight="1">
      <c r="A246" s="37"/>
      <c r="B246" s="38"/>
      <c r="C246" s="236" t="s">
        <v>469</v>
      </c>
      <c r="D246" s="236" t="s">
        <v>139</v>
      </c>
      <c r="E246" s="237" t="s">
        <v>470</v>
      </c>
      <c r="F246" s="238" t="s">
        <v>471</v>
      </c>
      <c r="G246" s="239" t="s">
        <v>197</v>
      </c>
      <c r="H246" s="240">
        <v>35.045999999999999</v>
      </c>
      <c r="I246" s="241"/>
      <c r="J246" s="242">
        <f>ROUND(I246*H246,2)</f>
        <v>0</v>
      </c>
      <c r="K246" s="243"/>
      <c r="L246" s="43"/>
      <c r="M246" s="284" t="s">
        <v>1</v>
      </c>
      <c r="N246" s="285" t="s">
        <v>41</v>
      </c>
      <c r="O246" s="286"/>
      <c r="P246" s="287">
        <f>O246*H246</f>
        <v>0</v>
      </c>
      <c r="Q246" s="287">
        <v>0</v>
      </c>
      <c r="R246" s="287">
        <f>Q246*H246</f>
        <v>0</v>
      </c>
      <c r="S246" s="287">
        <v>0</v>
      </c>
      <c r="T246" s="288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8" t="s">
        <v>143</v>
      </c>
      <c r="AT246" s="248" t="s">
        <v>139</v>
      </c>
      <c r="AU246" s="248" t="s">
        <v>86</v>
      </c>
      <c r="AY246" s="16" t="s">
        <v>136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6" t="s">
        <v>84</v>
      </c>
      <c r="BK246" s="249">
        <f>ROUND(I246*H246,2)</f>
        <v>0</v>
      </c>
      <c r="BL246" s="16" t="s">
        <v>143</v>
      </c>
      <c r="BM246" s="248" t="s">
        <v>472</v>
      </c>
    </row>
    <row r="247" s="2" customFormat="1" ht="6.96" customHeight="1">
      <c r="A247" s="37"/>
      <c r="B247" s="65"/>
      <c r="C247" s="66"/>
      <c r="D247" s="66"/>
      <c r="E247" s="66"/>
      <c r="F247" s="66"/>
      <c r="G247" s="66"/>
      <c r="H247" s="66"/>
      <c r="I247" s="183"/>
      <c r="J247" s="66"/>
      <c r="K247" s="66"/>
      <c r="L247" s="43"/>
      <c r="M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</row>
  </sheetData>
  <sheetProtection sheet="1" autoFilter="0" formatColumns="0" formatRows="0" objects="1" scenarios="1" spinCount="100000" saltValue="iQYgFBdcS9+uPX/wecDUcVXLUP74UZdeHY6NYhDgQGnL41fHsFalnmZHZvv01KjulxyL9tLBf7nehg0n6v+O3Q==" hashValue="LI3pY/pqCnwU8jG+HAOXV/jzFdNFgs3VAuHkVQMEacN10FJyqJZr5yGdfu27kWjf03+Gco1BJI87qq/aR1YKtA==" algorithmName="SHA-512" password="CC35"/>
  <autoFilter ref="C122:K24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5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86</v>
      </c>
    </row>
    <row r="4" s="1" customFormat="1" ht="24.96" customHeight="1">
      <c r="B4" s="19"/>
      <c r="D4" s="140" t="s">
        <v>97</v>
      </c>
      <c r="I4" s="135"/>
      <c r="L4" s="19"/>
      <c r="M4" s="141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2" t="s">
        <v>16</v>
      </c>
      <c r="I6" s="135"/>
      <c r="L6" s="19"/>
    </row>
    <row r="7" s="1" customFormat="1" ht="16.5" customHeight="1">
      <c r="B7" s="19"/>
      <c r="E7" s="143" t="str">
        <f>'Rekapitulace stavby'!K6</f>
        <v>Rekonstrukce mostu Dr. E. Beneše přes Vltavu v Českém Krumlově</v>
      </c>
      <c r="F7" s="142"/>
      <c r="G7" s="142"/>
      <c r="H7" s="142"/>
      <c r="I7" s="135"/>
      <c r="L7" s="19"/>
    </row>
    <row r="8" s="2" customFormat="1" ht="12" customHeight="1">
      <c r="A8" s="37"/>
      <c r="B8" s="43"/>
      <c r="C8" s="37"/>
      <c r="D8" s="142" t="s">
        <v>107</v>
      </c>
      <c r="E8" s="37"/>
      <c r="F8" s="37"/>
      <c r="G8" s="37"/>
      <c r="H8" s="37"/>
      <c r="I8" s="144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473</v>
      </c>
      <c r="F9" s="37"/>
      <c r="G9" s="37"/>
      <c r="H9" s="37"/>
      <c r="I9" s="144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18</v>
      </c>
      <c r="E11" s="37"/>
      <c r="F11" s="146" t="s">
        <v>1</v>
      </c>
      <c r="G11" s="37"/>
      <c r="H11" s="37"/>
      <c r="I11" s="147" t="s">
        <v>19</v>
      </c>
      <c r="J11" s="146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20</v>
      </c>
      <c r="E12" s="37"/>
      <c r="F12" s="146" t="s">
        <v>21</v>
      </c>
      <c r="G12" s="37"/>
      <c r="H12" s="37"/>
      <c r="I12" s="147" t="s">
        <v>22</v>
      </c>
      <c r="J12" s="148" t="str">
        <f>'Rekapitulace stavby'!AN8</f>
        <v>19. 12. 2019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24</v>
      </c>
      <c r="E14" s="37"/>
      <c r="F14" s="37"/>
      <c r="G14" s="37"/>
      <c r="H14" s="37"/>
      <c r="I14" s="147" t="s">
        <v>25</v>
      </c>
      <c r="J14" s="146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">
        <v>26</v>
      </c>
      <c r="F15" s="37"/>
      <c r="G15" s="37"/>
      <c r="H15" s="37"/>
      <c r="I15" s="147" t="s">
        <v>27</v>
      </c>
      <c r="J15" s="146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28</v>
      </c>
      <c r="E17" s="37"/>
      <c r="F17" s="37"/>
      <c r="G17" s="37"/>
      <c r="H17" s="37"/>
      <c r="I17" s="147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30</v>
      </c>
      <c r="E20" s="37"/>
      <c r="F20" s="37"/>
      <c r="G20" s="37"/>
      <c r="H20" s="37"/>
      <c r="I20" s="147" t="s">
        <v>25</v>
      </c>
      <c r="J20" s="146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">
        <v>31</v>
      </c>
      <c r="F21" s="37"/>
      <c r="G21" s="37"/>
      <c r="H21" s="37"/>
      <c r="I21" s="147" t="s">
        <v>27</v>
      </c>
      <c r="J21" s="14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33</v>
      </c>
      <c r="E23" s="37"/>
      <c r="F23" s="37"/>
      <c r="G23" s="37"/>
      <c r="H23" s="37"/>
      <c r="I23" s="147" t="s">
        <v>25</v>
      </c>
      <c r="J23" s="146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tr">
        <f>IF('Rekapitulace stavby'!E20="","",'Rekapitulace stavby'!E20)</f>
        <v xml:space="preserve"> </v>
      </c>
      <c r="F24" s="37"/>
      <c r="G24" s="37"/>
      <c r="H24" s="37"/>
      <c r="I24" s="147" t="s">
        <v>27</v>
      </c>
      <c r="J24" s="146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35</v>
      </c>
      <c r="E26" s="37"/>
      <c r="F26" s="37"/>
      <c r="G26" s="37"/>
      <c r="H26" s="37"/>
      <c r="I26" s="144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4"/>
      <c r="E29" s="154"/>
      <c r="F29" s="154"/>
      <c r="G29" s="154"/>
      <c r="H29" s="154"/>
      <c r="I29" s="155"/>
      <c r="J29" s="154"/>
      <c r="K29" s="15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6" t="s">
        <v>36</v>
      </c>
      <c r="E30" s="37"/>
      <c r="F30" s="37"/>
      <c r="G30" s="37"/>
      <c r="H30" s="37"/>
      <c r="I30" s="144"/>
      <c r="J30" s="157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4"/>
      <c r="E31" s="154"/>
      <c r="F31" s="154"/>
      <c r="G31" s="154"/>
      <c r="H31" s="154"/>
      <c r="I31" s="155"/>
      <c r="J31" s="154"/>
      <c r="K31" s="15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8" t="s">
        <v>38</v>
      </c>
      <c r="G32" s="37"/>
      <c r="H32" s="37"/>
      <c r="I32" s="159" t="s">
        <v>37</v>
      </c>
      <c r="J32" s="158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0" t="s">
        <v>40</v>
      </c>
      <c r="E33" s="142" t="s">
        <v>41</v>
      </c>
      <c r="F33" s="161">
        <f>ROUND((SUM(BE120:BE152)),  2)</f>
        <v>0</v>
      </c>
      <c r="G33" s="37"/>
      <c r="H33" s="37"/>
      <c r="I33" s="162">
        <v>0.20999999999999999</v>
      </c>
      <c r="J33" s="161">
        <f>ROUND(((SUM(BE120:BE152))*I33),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2" t="s">
        <v>42</v>
      </c>
      <c r="F34" s="161">
        <f>ROUND((SUM(BF120:BF152)),  2)</f>
        <v>0</v>
      </c>
      <c r="G34" s="37"/>
      <c r="H34" s="37"/>
      <c r="I34" s="162">
        <v>0.14999999999999999</v>
      </c>
      <c r="J34" s="161">
        <f>ROUND(((SUM(BF120:BF152))*I34),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2" t="s">
        <v>43</v>
      </c>
      <c r="F35" s="161">
        <f>ROUND((SUM(BG120:BG152)),  2)</f>
        <v>0</v>
      </c>
      <c r="G35" s="37"/>
      <c r="H35" s="37"/>
      <c r="I35" s="162">
        <v>0.20999999999999999</v>
      </c>
      <c r="J35" s="16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44</v>
      </c>
      <c r="F36" s="161">
        <f>ROUND((SUM(BH120:BH152)),  2)</f>
        <v>0</v>
      </c>
      <c r="G36" s="37"/>
      <c r="H36" s="37"/>
      <c r="I36" s="162">
        <v>0.14999999999999999</v>
      </c>
      <c r="J36" s="16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45</v>
      </c>
      <c r="F37" s="161">
        <f>ROUND((SUM(BI120:BI152)),  2)</f>
        <v>0</v>
      </c>
      <c r="G37" s="37"/>
      <c r="H37" s="37"/>
      <c r="I37" s="162">
        <v>0</v>
      </c>
      <c r="J37" s="16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4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4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9"/>
      <c r="E82" s="39"/>
      <c r="F82" s="39"/>
      <c r="G82" s="39"/>
      <c r="H82" s="39"/>
      <c r="I82" s="144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4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7" t="str">
        <f>E7</f>
        <v>Rekonstrukce mostu Dr. E. Beneše přes Vltavu v Českém Krumlově</v>
      </c>
      <c r="F85" s="31"/>
      <c r="G85" s="31"/>
      <c r="H85" s="31"/>
      <c r="I85" s="144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9"/>
      <c r="E86" s="39"/>
      <c r="F86" s="39"/>
      <c r="G86" s="39"/>
      <c r="H86" s="39"/>
      <c r="I86" s="144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302 - Provizorní přeložka vodovodu</v>
      </c>
      <c r="F87" s="39"/>
      <c r="G87" s="39"/>
      <c r="H87" s="39"/>
      <c r="I87" s="144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Český Krumlov</v>
      </c>
      <c r="G89" s="39"/>
      <c r="H89" s="39"/>
      <c r="I89" s="147" t="s">
        <v>22</v>
      </c>
      <c r="J89" s="78" t="str">
        <f>IF(J12="","",J12)</f>
        <v>19. 12. 2019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3.05" customHeight="1">
      <c r="A91" s="37"/>
      <c r="B91" s="38"/>
      <c r="C91" s="31" t="s">
        <v>24</v>
      </c>
      <c r="D91" s="39"/>
      <c r="E91" s="39"/>
      <c r="F91" s="26" t="str">
        <f>E15</f>
        <v>Město Č. Krumlov, nám. Svornosti 1, 381 01 Č Krum.</v>
      </c>
      <c r="G91" s="39"/>
      <c r="H91" s="39"/>
      <c r="I91" s="147" t="s">
        <v>30</v>
      </c>
      <c r="J91" s="35" t="str">
        <f>E21</f>
        <v>Vakprojekt s.r.o., B.Němcové12/2,370 01 Č Budějovi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7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8" t="s">
        <v>110</v>
      </c>
      <c r="D94" s="189"/>
      <c r="E94" s="189"/>
      <c r="F94" s="189"/>
      <c r="G94" s="189"/>
      <c r="H94" s="189"/>
      <c r="I94" s="190"/>
      <c r="J94" s="191" t="s">
        <v>111</v>
      </c>
      <c r="K94" s="18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2" t="s">
        <v>112</v>
      </c>
      <c r="D96" s="39"/>
      <c r="E96" s="39"/>
      <c r="F96" s="39"/>
      <c r="G96" s="39"/>
      <c r="H96" s="39"/>
      <c r="I96" s="144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113</v>
      </c>
    </row>
    <row r="97" s="9" customFormat="1" ht="24.96" customHeight="1">
      <c r="A97" s="9"/>
      <c r="B97" s="193"/>
      <c r="C97" s="194"/>
      <c r="D97" s="195" t="s">
        <v>114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118</v>
      </c>
      <c r="E99" s="203"/>
      <c r="F99" s="203"/>
      <c r="G99" s="203"/>
      <c r="H99" s="203"/>
      <c r="I99" s="204"/>
      <c r="J99" s="205">
        <f>J127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120</v>
      </c>
      <c r="E100" s="203"/>
      <c r="F100" s="203"/>
      <c r="G100" s="203"/>
      <c r="H100" s="203"/>
      <c r="I100" s="204"/>
      <c r="J100" s="205">
        <f>J151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144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183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186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121</v>
      </c>
      <c r="D107" s="39"/>
      <c r="E107" s="39"/>
      <c r="F107" s="39"/>
      <c r="G107" s="39"/>
      <c r="H107" s="39"/>
      <c r="I107" s="144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144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144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87" t="str">
        <f>E7</f>
        <v>Rekonstrukce mostu Dr. E. Beneše přes Vltavu v Českém Krumlově</v>
      </c>
      <c r="F110" s="31"/>
      <c r="G110" s="31"/>
      <c r="H110" s="31"/>
      <c r="I110" s="144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107</v>
      </c>
      <c r="D111" s="39"/>
      <c r="E111" s="39"/>
      <c r="F111" s="39"/>
      <c r="G111" s="39"/>
      <c r="H111" s="39"/>
      <c r="I111" s="144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 302 - Provizorní přeložka vodovodu</v>
      </c>
      <c r="F112" s="39"/>
      <c r="G112" s="39"/>
      <c r="H112" s="39"/>
      <c r="I112" s="144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4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Český Krumlov</v>
      </c>
      <c r="G114" s="39"/>
      <c r="H114" s="39"/>
      <c r="I114" s="147" t="s">
        <v>22</v>
      </c>
      <c r="J114" s="78" t="str">
        <f>IF(J12="","",J12)</f>
        <v>19. 12. 2019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44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3.05" customHeight="1">
      <c r="A116" s="37"/>
      <c r="B116" s="38"/>
      <c r="C116" s="31" t="s">
        <v>24</v>
      </c>
      <c r="D116" s="39"/>
      <c r="E116" s="39"/>
      <c r="F116" s="26" t="str">
        <f>E15</f>
        <v>Město Č. Krumlov, nám. Svornosti 1, 381 01 Č Krum.</v>
      </c>
      <c r="G116" s="39"/>
      <c r="H116" s="39"/>
      <c r="I116" s="147" t="s">
        <v>30</v>
      </c>
      <c r="J116" s="35" t="str">
        <f>E21</f>
        <v>Vakprojekt s.r.o., B.Němcové12/2,370 01 Č Budějovi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147" t="s">
        <v>33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144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207"/>
      <c r="B119" s="208"/>
      <c r="C119" s="209" t="s">
        <v>122</v>
      </c>
      <c r="D119" s="210" t="s">
        <v>61</v>
      </c>
      <c r="E119" s="210" t="s">
        <v>57</v>
      </c>
      <c r="F119" s="210" t="s">
        <v>58</v>
      </c>
      <c r="G119" s="210" t="s">
        <v>123</v>
      </c>
      <c r="H119" s="210" t="s">
        <v>124</v>
      </c>
      <c r="I119" s="211" t="s">
        <v>125</v>
      </c>
      <c r="J119" s="212" t="s">
        <v>111</v>
      </c>
      <c r="K119" s="213" t="s">
        <v>126</v>
      </c>
      <c r="L119" s="214"/>
      <c r="M119" s="99" t="s">
        <v>1</v>
      </c>
      <c r="N119" s="100" t="s">
        <v>40</v>
      </c>
      <c r="O119" s="100" t="s">
        <v>127</v>
      </c>
      <c r="P119" s="100" t="s">
        <v>128</v>
      </c>
      <c r="Q119" s="100" t="s">
        <v>129</v>
      </c>
      <c r="R119" s="100" t="s">
        <v>130</v>
      </c>
      <c r="S119" s="100" t="s">
        <v>131</v>
      </c>
      <c r="T119" s="101" t="s">
        <v>132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7"/>
      <c r="B120" s="38"/>
      <c r="C120" s="106" t="s">
        <v>133</v>
      </c>
      <c r="D120" s="39"/>
      <c r="E120" s="39"/>
      <c r="F120" s="39"/>
      <c r="G120" s="39"/>
      <c r="H120" s="39"/>
      <c r="I120" s="144"/>
      <c r="J120" s="215">
        <f>BK120</f>
        <v>0</v>
      </c>
      <c r="K120" s="39"/>
      <c r="L120" s="43"/>
      <c r="M120" s="102"/>
      <c r="N120" s="216"/>
      <c r="O120" s="103"/>
      <c r="P120" s="217">
        <f>P121</f>
        <v>0</v>
      </c>
      <c r="Q120" s="103"/>
      <c r="R120" s="217">
        <f>R121</f>
        <v>1.3698191</v>
      </c>
      <c r="S120" s="103"/>
      <c r="T120" s="218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113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75</v>
      </c>
      <c r="E121" s="223" t="s">
        <v>134</v>
      </c>
      <c r="F121" s="223" t="s">
        <v>135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P122+P127+P151</f>
        <v>0</v>
      </c>
      <c r="Q121" s="228"/>
      <c r="R121" s="229">
        <f>R122+R127+R151</f>
        <v>1.3698191</v>
      </c>
      <c r="S121" s="228"/>
      <c r="T121" s="230">
        <f>T122+T127+T151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75</v>
      </c>
      <c r="AU121" s="232" t="s">
        <v>76</v>
      </c>
      <c r="AY121" s="231" t="s">
        <v>136</v>
      </c>
      <c r="BK121" s="233">
        <f>BK122+BK127+BK151</f>
        <v>0</v>
      </c>
    </row>
    <row r="122" s="12" customFormat="1" ht="22.8" customHeight="1">
      <c r="A122" s="12"/>
      <c r="B122" s="220"/>
      <c r="C122" s="221"/>
      <c r="D122" s="222" t="s">
        <v>75</v>
      </c>
      <c r="E122" s="234" t="s">
        <v>84</v>
      </c>
      <c r="F122" s="234" t="s">
        <v>137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SUM(P123:P126)</f>
        <v>0</v>
      </c>
      <c r="Q122" s="228"/>
      <c r="R122" s="229">
        <f>SUM(R123:R126)</f>
        <v>0</v>
      </c>
      <c r="S122" s="228"/>
      <c r="T122" s="230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75</v>
      </c>
      <c r="AU122" s="232" t="s">
        <v>84</v>
      </c>
      <c r="AY122" s="231" t="s">
        <v>136</v>
      </c>
      <c r="BK122" s="233">
        <f>SUM(BK123:BK126)</f>
        <v>0</v>
      </c>
    </row>
    <row r="123" s="2" customFormat="1" ht="24" customHeight="1">
      <c r="A123" s="37"/>
      <c r="B123" s="38"/>
      <c r="C123" s="236" t="s">
        <v>474</v>
      </c>
      <c r="D123" s="236" t="s">
        <v>139</v>
      </c>
      <c r="E123" s="237" t="s">
        <v>475</v>
      </c>
      <c r="F123" s="238" t="s">
        <v>476</v>
      </c>
      <c r="G123" s="239" t="s">
        <v>158</v>
      </c>
      <c r="H123" s="240">
        <v>18</v>
      </c>
      <c r="I123" s="241"/>
      <c r="J123" s="242">
        <f>ROUND(I123*H123,2)</f>
        <v>0</v>
      </c>
      <c r="K123" s="243"/>
      <c r="L123" s="43"/>
      <c r="M123" s="244" t="s">
        <v>1</v>
      </c>
      <c r="N123" s="245" t="s">
        <v>41</v>
      </c>
      <c r="O123" s="90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8" t="s">
        <v>143</v>
      </c>
      <c r="AT123" s="248" t="s">
        <v>139</v>
      </c>
      <c r="AU123" s="248" t="s">
        <v>86</v>
      </c>
      <c r="AY123" s="16" t="s">
        <v>136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6" t="s">
        <v>84</v>
      </c>
      <c r="BK123" s="249">
        <f>ROUND(I123*H123,2)</f>
        <v>0</v>
      </c>
      <c r="BL123" s="16" t="s">
        <v>143</v>
      </c>
      <c r="BM123" s="248" t="s">
        <v>477</v>
      </c>
    </row>
    <row r="124" s="13" customFormat="1">
      <c r="A124" s="13"/>
      <c r="B124" s="250"/>
      <c r="C124" s="251"/>
      <c r="D124" s="252" t="s">
        <v>145</v>
      </c>
      <c r="E124" s="253" t="s">
        <v>1</v>
      </c>
      <c r="F124" s="254" t="s">
        <v>478</v>
      </c>
      <c r="G124" s="251"/>
      <c r="H124" s="255">
        <v>18</v>
      </c>
      <c r="I124" s="256"/>
      <c r="J124" s="251"/>
      <c r="K124" s="251"/>
      <c r="L124" s="257"/>
      <c r="M124" s="258"/>
      <c r="N124" s="259"/>
      <c r="O124" s="259"/>
      <c r="P124" s="259"/>
      <c r="Q124" s="259"/>
      <c r="R124" s="259"/>
      <c r="S124" s="259"/>
      <c r="T124" s="26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1" t="s">
        <v>145</v>
      </c>
      <c r="AU124" s="261" t="s">
        <v>86</v>
      </c>
      <c r="AV124" s="13" t="s">
        <v>86</v>
      </c>
      <c r="AW124" s="13" t="s">
        <v>32</v>
      </c>
      <c r="AX124" s="13" t="s">
        <v>84</v>
      </c>
      <c r="AY124" s="261" t="s">
        <v>136</v>
      </c>
    </row>
    <row r="125" s="2" customFormat="1" ht="24" customHeight="1">
      <c r="A125" s="37"/>
      <c r="B125" s="38"/>
      <c r="C125" s="236" t="s">
        <v>479</v>
      </c>
      <c r="D125" s="236" t="s">
        <v>139</v>
      </c>
      <c r="E125" s="237" t="s">
        <v>480</v>
      </c>
      <c r="F125" s="238" t="s">
        <v>481</v>
      </c>
      <c r="G125" s="239" t="s">
        <v>158</v>
      </c>
      <c r="H125" s="240">
        <v>18</v>
      </c>
      <c r="I125" s="241"/>
      <c r="J125" s="242">
        <f>ROUND(I125*H125,2)</f>
        <v>0</v>
      </c>
      <c r="K125" s="243"/>
      <c r="L125" s="43"/>
      <c r="M125" s="244" t="s">
        <v>1</v>
      </c>
      <c r="N125" s="245" t="s">
        <v>41</v>
      </c>
      <c r="O125" s="90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48" t="s">
        <v>143</v>
      </c>
      <c r="AT125" s="248" t="s">
        <v>139</v>
      </c>
      <c r="AU125" s="248" t="s">
        <v>86</v>
      </c>
      <c r="AY125" s="16" t="s">
        <v>136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6" t="s">
        <v>84</v>
      </c>
      <c r="BK125" s="249">
        <f>ROUND(I125*H125,2)</f>
        <v>0</v>
      </c>
      <c r="BL125" s="16" t="s">
        <v>143</v>
      </c>
      <c r="BM125" s="248" t="s">
        <v>482</v>
      </c>
    </row>
    <row r="126" s="2" customFormat="1" ht="36" customHeight="1">
      <c r="A126" s="37"/>
      <c r="B126" s="38"/>
      <c r="C126" s="236" t="s">
        <v>483</v>
      </c>
      <c r="D126" s="236" t="s">
        <v>139</v>
      </c>
      <c r="E126" s="237" t="s">
        <v>200</v>
      </c>
      <c r="F126" s="238" t="s">
        <v>201</v>
      </c>
      <c r="G126" s="239" t="s">
        <v>158</v>
      </c>
      <c r="H126" s="240">
        <v>18</v>
      </c>
      <c r="I126" s="241"/>
      <c r="J126" s="242">
        <f>ROUND(I126*H126,2)</f>
        <v>0</v>
      </c>
      <c r="K126" s="243"/>
      <c r="L126" s="43"/>
      <c r="M126" s="244" t="s">
        <v>1</v>
      </c>
      <c r="N126" s="245" t="s">
        <v>41</v>
      </c>
      <c r="O126" s="90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48" t="s">
        <v>143</v>
      </c>
      <c r="AT126" s="248" t="s">
        <v>139</v>
      </c>
      <c r="AU126" s="248" t="s">
        <v>86</v>
      </c>
      <c r="AY126" s="16" t="s">
        <v>136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6" t="s">
        <v>84</v>
      </c>
      <c r="BK126" s="249">
        <f>ROUND(I126*H126,2)</f>
        <v>0</v>
      </c>
      <c r="BL126" s="16" t="s">
        <v>143</v>
      </c>
      <c r="BM126" s="248" t="s">
        <v>484</v>
      </c>
    </row>
    <row r="127" s="12" customFormat="1" ht="22.8" customHeight="1">
      <c r="A127" s="12"/>
      <c r="B127" s="220"/>
      <c r="C127" s="221"/>
      <c r="D127" s="222" t="s">
        <v>75</v>
      </c>
      <c r="E127" s="234" t="s">
        <v>190</v>
      </c>
      <c r="F127" s="234" t="s">
        <v>238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SUM(P128:P150)</f>
        <v>0</v>
      </c>
      <c r="Q127" s="228"/>
      <c r="R127" s="229">
        <f>SUM(R128:R150)</f>
        <v>1.3698191</v>
      </c>
      <c r="S127" s="228"/>
      <c r="T127" s="230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84</v>
      </c>
      <c r="AT127" s="232" t="s">
        <v>75</v>
      </c>
      <c r="AU127" s="232" t="s">
        <v>84</v>
      </c>
      <c r="AY127" s="231" t="s">
        <v>136</v>
      </c>
      <c r="BK127" s="233">
        <f>SUM(BK128:BK150)</f>
        <v>0</v>
      </c>
    </row>
    <row r="128" s="2" customFormat="1" ht="36" customHeight="1">
      <c r="A128" s="37"/>
      <c r="B128" s="38"/>
      <c r="C128" s="236" t="s">
        <v>485</v>
      </c>
      <c r="D128" s="236" t="s">
        <v>139</v>
      </c>
      <c r="E128" s="237" t="s">
        <v>486</v>
      </c>
      <c r="F128" s="238" t="s">
        <v>487</v>
      </c>
      <c r="G128" s="239" t="s">
        <v>242</v>
      </c>
      <c r="H128" s="240">
        <v>2</v>
      </c>
      <c r="I128" s="241"/>
      <c r="J128" s="242">
        <f>ROUND(I128*H128,2)</f>
        <v>0</v>
      </c>
      <c r="K128" s="243"/>
      <c r="L128" s="43"/>
      <c r="M128" s="244" t="s">
        <v>1</v>
      </c>
      <c r="N128" s="245" t="s">
        <v>41</v>
      </c>
      <c r="O128" s="90"/>
      <c r="P128" s="246">
        <f>O128*H128</f>
        <v>0</v>
      </c>
      <c r="Q128" s="246">
        <v>0.0038</v>
      </c>
      <c r="R128" s="246">
        <f>Q128*H128</f>
        <v>0.0076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143</v>
      </c>
      <c r="AT128" s="248" t="s">
        <v>139</v>
      </c>
      <c r="AU128" s="248" t="s">
        <v>86</v>
      </c>
      <c r="AY128" s="16" t="s">
        <v>136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84</v>
      </c>
      <c r="BK128" s="249">
        <f>ROUND(I128*H128,2)</f>
        <v>0</v>
      </c>
      <c r="BL128" s="16" t="s">
        <v>143</v>
      </c>
      <c r="BM128" s="248" t="s">
        <v>488</v>
      </c>
    </row>
    <row r="129" s="2" customFormat="1" ht="24" customHeight="1">
      <c r="A129" s="37"/>
      <c r="B129" s="38"/>
      <c r="C129" s="236" t="s">
        <v>84</v>
      </c>
      <c r="D129" s="236" t="s">
        <v>139</v>
      </c>
      <c r="E129" s="237" t="s">
        <v>317</v>
      </c>
      <c r="F129" s="238" t="s">
        <v>489</v>
      </c>
      <c r="G129" s="239" t="s">
        <v>319</v>
      </c>
      <c r="H129" s="240">
        <v>118.7</v>
      </c>
      <c r="I129" s="241"/>
      <c r="J129" s="242">
        <f>ROUND(I129*H129,2)</f>
        <v>0</v>
      </c>
      <c r="K129" s="243"/>
      <c r="L129" s="43"/>
      <c r="M129" s="244" t="s">
        <v>1</v>
      </c>
      <c r="N129" s="245" t="s">
        <v>41</v>
      </c>
      <c r="O129" s="90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8" t="s">
        <v>143</v>
      </c>
      <c r="AT129" s="248" t="s">
        <v>139</v>
      </c>
      <c r="AU129" s="248" t="s">
        <v>86</v>
      </c>
      <c r="AY129" s="16" t="s">
        <v>136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6" t="s">
        <v>84</v>
      </c>
      <c r="BK129" s="249">
        <f>ROUND(I129*H129,2)</f>
        <v>0</v>
      </c>
      <c r="BL129" s="16" t="s">
        <v>143</v>
      </c>
      <c r="BM129" s="248" t="s">
        <v>490</v>
      </c>
    </row>
    <row r="130" s="2" customFormat="1" ht="24" customHeight="1">
      <c r="A130" s="37"/>
      <c r="B130" s="38"/>
      <c r="C130" s="273" t="s">
        <v>86</v>
      </c>
      <c r="D130" s="273" t="s">
        <v>211</v>
      </c>
      <c r="E130" s="274" t="s">
        <v>491</v>
      </c>
      <c r="F130" s="275" t="s">
        <v>492</v>
      </c>
      <c r="G130" s="276" t="s">
        <v>319</v>
      </c>
      <c r="H130" s="277">
        <v>118.7</v>
      </c>
      <c r="I130" s="278"/>
      <c r="J130" s="279">
        <f>ROUND(I130*H130,2)</f>
        <v>0</v>
      </c>
      <c r="K130" s="280"/>
      <c r="L130" s="281"/>
      <c r="M130" s="282" t="s">
        <v>1</v>
      </c>
      <c r="N130" s="283" t="s">
        <v>41</v>
      </c>
      <c r="O130" s="90"/>
      <c r="P130" s="246">
        <f>O130*H130</f>
        <v>0</v>
      </c>
      <c r="Q130" s="246">
        <v>0.00147</v>
      </c>
      <c r="R130" s="246">
        <f>Q130*H130</f>
        <v>0.17448900000000001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190</v>
      </c>
      <c r="AT130" s="248" t="s">
        <v>211</v>
      </c>
      <c r="AU130" s="248" t="s">
        <v>86</v>
      </c>
      <c r="AY130" s="16" t="s">
        <v>136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84</v>
      </c>
      <c r="BK130" s="249">
        <f>ROUND(I130*H130,2)</f>
        <v>0</v>
      </c>
      <c r="BL130" s="16" t="s">
        <v>143</v>
      </c>
      <c r="BM130" s="248" t="s">
        <v>493</v>
      </c>
    </row>
    <row r="131" s="2" customFormat="1" ht="24" customHeight="1">
      <c r="A131" s="37"/>
      <c r="B131" s="38"/>
      <c r="C131" s="236" t="s">
        <v>494</v>
      </c>
      <c r="D131" s="236" t="s">
        <v>139</v>
      </c>
      <c r="E131" s="237" t="s">
        <v>361</v>
      </c>
      <c r="F131" s="238" t="s">
        <v>362</v>
      </c>
      <c r="G131" s="239" t="s">
        <v>242</v>
      </c>
      <c r="H131" s="240">
        <v>14</v>
      </c>
      <c r="I131" s="241"/>
      <c r="J131" s="242">
        <f>ROUND(I131*H131,2)</f>
        <v>0</v>
      </c>
      <c r="K131" s="243"/>
      <c r="L131" s="43"/>
      <c r="M131" s="244" t="s">
        <v>1</v>
      </c>
      <c r="N131" s="245" t="s">
        <v>41</v>
      </c>
      <c r="O131" s="90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8" t="s">
        <v>143</v>
      </c>
      <c r="AT131" s="248" t="s">
        <v>139</v>
      </c>
      <c r="AU131" s="248" t="s">
        <v>86</v>
      </c>
      <c r="AY131" s="16" t="s">
        <v>136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6" t="s">
        <v>84</v>
      </c>
      <c r="BK131" s="249">
        <f>ROUND(I131*H131,2)</f>
        <v>0</v>
      </c>
      <c r="BL131" s="16" t="s">
        <v>143</v>
      </c>
      <c r="BM131" s="248" t="s">
        <v>495</v>
      </c>
    </row>
    <row r="132" s="2" customFormat="1" ht="16.5" customHeight="1">
      <c r="A132" s="37"/>
      <c r="B132" s="38"/>
      <c r="C132" s="273" t="s">
        <v>190</v>
      </c>
      <c r="D132" s="273" t="s">
        <v>211</v>
      </c>
      <c r="E132" s="274" t="s">
        <v>496</v>
      </c>
      <c r="F132" s="275" t="s">
        <v>497</v>
      </c>
      <c r="G132" s="276" t="s">
        <v>242</v>
      </c>
      <c r="H132" s="277">
        <v>1.01</v>
      </c>
      <c r="I132" s="278"/>
      <c r="J132" s="279">
        <f>ROUND(I132*H132,2)</f>
        <v>0</v>
      </c>
      <c r="K132" s="280"/>
      <c r="L132" s="281"/>
      <c r="M132" s="282" t="s">
        <v>1</v>
      </c>
      <c r="N132" s="283" t="s">
        <v>41</v>
      </c>
      <c r="O132" s="90"/>
      <c r="P132" s="246">
        <f>O132*H132</f>
        <v>0</v>
      </c>
      <c r="Q132" s="246">
        <v>0.0011900000000000001</v>
      </c>
      <c r="R132" s="246">
        <f>Q132*H132</f>
        <v>0.0012019000000000001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190</v>
      </c>
      <c r="AT132" s="248" t="s">
        <v>211</v>
      </c>
      <c r="AU132" s="248" t="s">
        <v>86</v>
      </c>
      <c r="AY132" s="16" t="s">
        <v>136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84</v>
      </c>
      <c r="BK132" s="249">
        <f>ROUND(I132*H132,2)</f>
        <v>0</v>
      </c>
      <c r="BL132" s="16" t="s">
        <v>143</v>
      </c>
      <c r="BM132" s="248" t="s">
        <v>498</v>
      </c>
    </row>
    <row r="133" s="13" customFormat="1">
      <c r="A133" s="13"/>
      <c r="B133" s="250"/>
      <c r="C133" s="251"/>
      <c r="D133" s="252" t="s">
        <v>145</v>
      </c>
      <c r="E133" s="251"/>
      <c r="F133" s="254" t="s">
        <v>248</v>
      </c>
      <c r="G133" s="251"/>
      <c r="H133" s="255">
        <v>1.01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145</v>
      </c>
      <c r="AU133" s="261" t="s">
        <v>86</v>
      </c>
      <c r="AV133" s="13" t="s">
        <v>86</v>
      </c>
      <c r="AW133" s="13" t="s">
        <v>4</v>
      </c>
      <c r="AX133" s="13" t="s">
        <v>84</v>
      </c>
      <c r="AY133" s="261" t="s">
        <v>136</v>
      </c>
    </row>
    <row r="134" s="2" customFormat="1" ht="16.5" customHeight="1">
      <c r="A134" s="37"/>
      <c r="B134" s="38"/>
      <c r="C134" s="273" t="s">
        <v>194</v>
      </c>
      <c r="D134" s="273" t="s">
        <v>211</v>
      </c>
      <c r="E134" s="274" t="s">
        <v>499</v>
      </c>
      <c r="F134" s="275" t="s">
        <v>500</v>
      </c>
      <c r="G134" s="276" t="s">
        <v>242</v>
      </c>
      <c r="H134" s="277">
        <v>5.0499999999999998</v>
      </c>
      <c r="I134" s="278"/>
      <c r="J134" s="279">
        <f>ROUND(I134*H134,2)</f>
        <v>0</v>
      </c>
      <c r="K134" s="280"/>
      <c r="L134" s="281"/>
      <c r="M134" s="282" t="s">
        <v>1</v>
      </c>
      <c r="N134" s="283" t="s">
        <v>41</v>
      </c>
      <c r="O134" s="90"/>
      <c r="P134" s="246">
        <f>O134*H134</f>
        <v>0</v>
      </c>
      <c r="Q134" s="246">
        <v>0.00097000000000000005</v>
      </c>
      <c r="R134" s="246">
        <f>Q134*H134</f>
        <v>0.0048985000000000001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190</v>
      </c>
      <c r="AT134" s="248" t="s">
        <v>211</v>
      </c>
      <c r="AU134" s="248" t="s">
        <v>86</v>
      </c>
      <c r="AY134" s="16" t="s">
        <v>136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84</v>
      </c>
      <c r="BK134" s="249">
        <f>ROUND(I134*H134,2)</f>
        <v>0</v>
      </c>
      <c r="BL134" s="16" t="s">
        <v>143</v>
      </c>
      <c r="BM134" s="248" t="s">
        <v>501</v>
      </c>
    </row>
    <row r="135" s="13" customFormat="1">
      <c r="A135" s="13"/>
      <c r="B135" s="250"/>
      <c r="C135" s="251"/>
      <c r="D135" s="252" t="s">
        <v>145</v>
      </c>
      <c r="E135" s="251"/>
      <c r="F135" s="254" t="s">
        <v>502</v>
      </c>
      <c r="G135" s="251"/>
      <c r="H135" s="255">
        <v>5.0499999999999998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145</v>
      </c>
      <c r="AU135" s="261" t="s">
        <v>86</v>
      </c>
      <c r="AV135" s="13" t="s">
        <v>86</v>
      </c>
      <c r="AW135" s="13" t="s">
        <v>4</v>
      </c>
      <c r="AX135" s="13" t="s">
        <v>84</v>
      </c>
      <c r="AY135" s="261" t="s">
        <v>136</v>
      </c>
    </row>
    <row r="136" s="2" customFormat="1" ht="16.5" customHeight="1">
      <c r="A136" s="37"/>
      <c r="B136" s="38"/>
      <c r="C136" s="273" t="s">
        <v>199</v>
      </c>
      <c r="D136" s="273" t="s">
        <v>211</v>
      </c>
      <c r="E136" s="274" t="s">
        <v>503</v>
      </c>
      <c r="F136" s="275" t="s">
        <v>504</v>
      </c>
      <c r="G136" s="276" t="s">
        <v>242</v>
      </c>
      <c r="H136" s="277">
        <v>1.01</v>
      </c>
      <c r="I136" s="278"/>
      <c r="J136" s="279">
        <f>ROUND(I136*H136,2)</f>
        <v>0</v>
      </c>
      <c r="K136" s="280"/>
      <c r="L136" s="281"/>
      <c r="M136" s="282" t="s">
        <v>1</v>
      </c>
      <c r="N136" s="283" t="s">
        <v>41</v>
      </c>
      <c r="O136" s="90"/>
      <c r="P136" s="246">
        <f>O136*H136</f>
        <v>0</v>
      </c>
      <c r="Q136" s="246">
        <v>0.00097000000000000005</v>
      </c>
      <c r="R136" s="246">
        <f>Q136*H136</f>
        <v>0.00097970000000000002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190</v>
      </c>
      <c r="AT136" s="248" t="s">
        <v>211</v>
      </c>
      <c r="AU136" s="248" t="s">
        <v>86</v>
      </c>
      <c r="AY136" s="16" t="s">
        <v>136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84</v>
      </c>
      <c r="BK136" s="249">
        <f>ROUND(I136*H136,2)</f>
        <v>0</v>
      </c>
      <c r="BL136" s="16" t="s">
        <v>143</v>
      </c>
      <c r="BM136" s="248" t="s">
        <v>505</v>
      </c>
    </row>
    <row r="137" s="13" customFormat="1">
      <c r="A137" s="13"/>
      <c r="B137" s="250"/>
      <c r="C137" s="251"/>
      <c r="D137" s="252" t="s">
        <v>145</v>
      </c>
      <c r="E137" s="251"/>
      <c r="F137" s="254" t="s">
        <v>248</v>
      </c>
      <c r="G137" s="251"/>
      <c r="H137" s="255">
        <v>1.01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145</v>
      </c>
      <c r="AU137" s="261" t="s">
        <v>86</v>
      </c>
      <c r="AV137" s="13" t="s">
        <v>86</v>
      </c>
      <c r="AW137" s="13" t="s">
        <v>4</v>
      </c>
      <c r="AX137" s="13" t="s">
        <v>84</v>
      </c>
      <c r="AY137" s="261" t="s">
        <v>136</v>
      </c>
    </row>
    <row r="138" s="2" customFormat="1" ht="16.5" customHeight="1">
      <c r="A138" s="37"/>
      <c r="B138" s="38"/>
      <c r="C138" s="273" t="s">
        <v>210</v>
      </c>
      <c r="D138" s="273" t="s">
        <v>211</v>
      </c>
      <c r="E138" s="274" t="s">
        <v>506</v>
      </c>
      <c r="F138" s="275" t="s">
        <v>507</v>
      </c>
      <c r="G138" s="276" t="s">
        <v>242</v>
      </c>
      <c r="H138" s="277">
        <v>1.01</v>
      </c>
      <c r="I138" s="278"/>
      <c r="J138" s="279">
        <f>ROUND(I138*H138,2)</f>
        <v>0</v>
      </c>
      <c r="K138" s="280"/>
      <c r="L138" s="281"/>
      <c r="M138" s="282" t="s">
        <v>1</v>
      </c>
      <c r="N138" s="283" t="s">
        <v>41</v>
      </c>
      <c r="O138" s="90"/>
      <c r="P138" s="246">
        <f>O138*H138</f>
        <v>0</v>
      </c>
      <c r="Q138" s="246">
        <v>0.00044000000000000002</v>
      </c>
      <c r="R138" s="246">
        <f>Q138*H138</f>
        <v>0.00044440000000000001</v>
      </c>
      <c r="S138" s="246">
        <v>0</v>
      </c>
      <c r="T138" s="24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190</v>
      </c>
      <c r="AT138" s="248" t="s">
        <v>211</v>
      </c>
      <c r="AU138" s="248" t="s">
        <v>86</v>
      </c>
      <c r="AY138" s="16" t="s">
        <v>136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84</v>
      </c>
      <c r="BK138" s="249">
        <f>ROUND(I138*H138,2)</f>
        <v>0</v>
      </c>
      <c r="BL138" s="16" t="s">
        <v>143</v>
      </c>
      <c r="BM138" s="248" t="s">
        <v>508</v>
      </c>
    </row>
    <row r="139" s="13" customFormat="1">
      <c r="A139" s="13"/>
      <c r="B139" s="250"/>
      <c r="C139" s="251"/>
      <c r="D139" s="252" t="s">
        <v>145</v>
      </c>
      <c r="E139" s="251"/>
      <c r="F139" s="254" t="s">
        <v>248</v>
      </c>
      <c r="G139" s="251"/>
      <c r="H139" s="255">
        <v>1.01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145</v>
      </c>
      <c r="AU139" s="261" t="s">
        <v>86</v>
      </c>
      <c r="AV139" s="13" t="s">
        <v>86</v>
      </c>
      <c r="AW139" s="13" t="s">
        <v>4</v>
      </c>
      <c r="AX139" s="13" t="s">
        <v>84</v>
      </c>
      <c r="AY139" s="261" t="s">
        <v>136</v>
      </c>
    </row>
    <row r="140" s="2" customFormat="1" ht="16.5" customHeight="1">
      <c r="A140" s="37"/>
      <c r="B140" s="38"/>
      <c r="C140" s="273" t="s">
        <v>204</v>
      </c>
      <c r="D140" s="273" t="s">
        <v>211</v>
      </c>
      <c r="E140" s="274" t="s">
        <v>509</v>
      </c>
      <c r="F140" s="275" t="s">
        <v>510</v>
      </c>
      <c r="G140" s="276" t="s">
        <v>242</v>
      </c>
      <c r="H140" s="277">
        <v>2.02</v>
      </c>
      <c r="I140" s="278"/>
      <c r="J140" s="279">
        <f>ROUND(I140*H140,2)</f>
        <v>0</v>
      </c>
      <c r="K140" s="280"/>
      <c r="L140" s="281"/>
      <c r="M140" s="282" t="s">
        <v>1</v>
      </c>
      <c r="N140" s="283" t="s">
        <v>41</v>
      </c>
      <c r="O140" s="90"/>
      <c r="P140" s="246">
        <f>O140*H140</f>
        <v>0</v>
      </c>
      <c r="Q140" s="246">
        <v>0.00055999999999999995</v>
      </c>
      <c r="R140" s="246">
        <f>Q140*H140</f>
        <v>0.0011312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190</v>
      </c>
      <c r="AT140" s="248" t="s">
        <v>211</v>
      </c>
      <c r="AU140" s="248" t="s">
        <v>86</v>
      </c>
      <c r="AY140" s="16" t="s">
        <v>136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84</v>
      </c>
      <c r="BK140" s="249">
        <f>ROUND(I140*H140,2)</f>
        <v>0</v>
      </c>
      <c r="BL140" s="16" t="s">
        <v>143</v>
      </c>
      <c r="BM140" s="248" t="s">
        <v>511</v>
      </c>
    </row>
    <row r="141" s="13" customFormat="1">
      <c r="A141" s="13"/>
      <c r="B141" s="250"/>
      <c r="C141" s="251"/>
      <c r="D141" s="252" t="s">
        <v>145</v>
      </c>
      <c r="E141" s="251"/>
      <c r="F141" s="254" t="s">
        <v>253</v>
      </c>
      <c r="G141" s="251"/>
      <c r="H141" s="255">
        <v>2.02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145</v>
      </c>
      <c r="AU141" s="261" t="s">
        <v>86</v>
      </c>
      <c r="AV141" s="13" t="s">
        <v>86</v>
      </c>
      <c r="AW141" s="13" t="s">
        <v>4</v>
      </c>
      <c r="AX141" s="13" t="s">
        <v>84</v>
      </c>
      <c r="AY141" s="261" t="s">
        <v>136</v>
      </c>
    </row>
    <row r="142" s="2" customFormat="1" ht="16.5" customHeight="1">
      <c r="A142" s="37"/>
      <c r="B142" s="38"/>
      <c r="C142" s="273" t="s">
        <v>512</v>
      </c>
      <c r="D142" s="273" t="s">
        <v>211</v>
      </c>
      <c r="E142" s="274" t="s">
        <v>365</v>
      </c>
      <c r="F142" s="275" t="s">
        <v>366</v>
      </c>
      <c r="G142" s="276" t="s">
        <v>242</v>
      </c>
      <c r="H142" s="277">
        <v>2.02</v>
      </c>
      <c r="I142" s="278"/>
      <c r="J142" s="279">
        <f>ROUND(I142*H142,2)</f>
        <v>0</v>
      </c>
      <c r="K142" s="280"/>
      <c r="L142" s="281"/>
      <c r="M142" s="282" t="s">
        <v>1</v>
      </c>
      <c r="N142" s="283" t="s">
        <v>41</v>
      </c>
      <c r="O142" s="90"/>
      <c r="P142" s="246">
        <f>O142*H142</f>
        <v>0</v>
      </c>
      <c r="Q142" s="246">
        <v>0.00072000000000000005</v>
      </c>
      <c r="R142" s="246">
        <f>Q142*H142</f>
        <v>0.0014544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190</v>
      </c>
      <c r="AT142" s="248" t="s">
        <v>211</v>
      </c>
      <c r="AU142" s="248" t="s">
        <v>86</v>
      </c>
      <c r="AY142" s="16" t="s">
        <v>136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84</v>
      </c>
      <c r="BK142" s="249">
        <f>ROUND(I142*H142,2)</f>
        <v>0</v>
      </c>
      <c r="BL142" s="16" t="s">
        <v>143</v>
      </c>
      <c r="BM142" s="248" t="s">
        <v>513</v>
      </c>
    </row>
    <row r="143" s="13" customFormat="1">
      <c r="A143" s="13"/>
      <c r="B143" s="250"/>
      <c r="C143" s="251"/>
      <c r="D143" s="252" t="s">
        <v>145</v>
      </c>
      <c r="E143" s="251"/>
      <c r="F143" s="254" t="s">
        <v>253</v>
      </c>
      <c r="G143" s="251"/>
      <c r="H143" s="255">
        <v>2.02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145</v>
      </c>
      <c r="AU143" s="261" t="s">
        <v>86</v>
      </c>
      <c r="AV143" s="13" t="s">
        <v>86</v>
      </c>
      <c r="AW143" s="13" t="s">
        <v>4</v>
      </c>
      <c r="AX143" s="13" t="s">
        <v>84</v>
      </c>
      <c r="AY143" s="261" t="s">
        <v>136</v>
      </c>
    </row>
    <row r="144" s="2" customFormat="1" ht="24" customHeight="1">
      <c r="A144" s="37"/>
      <c r="B144" s="38"/>
      <c r="C144" s="273" t="s">
        <v>514</v>
      </c>
      <c r="D144" s="273" t="s">
        <v>211</v>
      </c>
      <c r="E144" s="274" t="s">
        <v>374</v>
      </c>
      <c r="F144" s="275" t="s">
        <v>375</v>
      </c>
      <c r="G144" s="276" t="s">
        <v>242</v>
      </c>
      <c r="H144" s="277">
        <v>2.02</v>
      </c>
      <c r="I144" s="278"/>
      <c r="J144" s="279">
        <f>ROUND(I144*H144,2)</f>
        <v>0</v>
      </c>
      <c r="K144" s="280"/>
      <c r="L144" s="281"/>
      <c r="M144" s="282" t="s">
        <v>1</v>
      </c>
      <c r="N144" s="283" t="s">
        <v>41</v>
      </c>
      <c r="O144" s="90"/>
      <c r="P144" s="246">
        <f>O144*H144</f>
        <v>0</v>
      </c>
      <c r="Q144" s="246">
        <v>0.0040000000000000001</v>
      </c>
      <c r="R144" s="246">
        <f>Q144*H144</f>
        <v>0.0080800000000000004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190</v>
      </c>
      <c r="AT144" s="248" t="s">
        <v>211</v>
      </c>
      <c r="AU144" s="248" t="s">
        <v>86</v>
      </c>
      <c r="AY144" s="16" t="s">
        <v>136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84</v>
      </c>
      <c r="BK144" s="249">
        <f>ROUND(I144*H144,2)</f>
        <v>0</v>
      </c>
      <c r="BL144" s="16" t="s">
        <v>143</v>
      </c>
      <c r="BM144" s="248" t="s">
        <v>515</v>
      </c>
    </row>
    <row r="145" s="13" customFormat="1">
      <c r="A145" s="13"/>
      <c r="B145" s="250"/>
      <c r="C145" s="251"/>
      <c r="D145" s="252" t="s">
        <v>145</v>
      </c>
      <c r="E145" s="251"/>
      <c r="F145" s="254" t="s">
        <v>253</v>
      </c>
      <c r="G145" s="251"/>
      <c r="H145" s="255">
        <v>2.02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145</v>
      </c>
      <c r="AU145" s="261" t="s">
        <v>86</v>
      </c>
      <c r="AV145" s="13" t="s">
        <v>86</v>
      </c>
      <c r="AW145" s="13" t="s">
        <v>4</v>
      </c>
      <c r="AX145" s="13" t="s">
        <v>84</v>
      </c>
      <c r="AY145" s="261" t="s">
        <v>136</v>
      </c>
    </row>
    <row r="146" s="2" customFormat="1" ht="24" customHeight="1">
      <c r="A146" s="37"/>
      <c r="B146" s="38"/>
      <c r="C146" s="236" t="s">
        <v>8</v>
      </c>
      <c r="D146" s="236" t="s">
        <v>139</v>
      </c>
      <c r="E146" s="237" t="s">
        <v>394</v>
      </c>
      <c r="F146" s="238" t="s">
        <v>516</v>
      </c>
      <c r="G146" s="239" t="s">
        <v>242</v>
      </c>
      <c r="H146" s="240">
        <v>2</v>
      </c>
      <c r="I146" s="241"/>
      <c r="J146" s="242">
        <f>ROUND(I146*H146,2)</f>
        <v>0</v>
      </c>
      <c r="K146" s="243"/>
      <c r="L146" s="43"/>
      <c r="M146" s="244" t="s">
        <v>1</v>
      </c>
      <c r="N146" s="245" t="s">
        <v>41</v>
      </c>
      <c r="O146" s="90"/>
      <c r="P146" s="246">
        <f>O146*H146</f>
        <v>0</v>
      </c>
      <c r="Q146" s="246">
        <v>0.00165</v>
      </c>
      <c r="R146" s="246">
        <f>Q146*H146</f>
        <v>0.0033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143</v>
      </c>
      <c r="AT146" s="248" t="s">
        <v>139</v>
      </c>
      <c r="AU146" s="248" t="s">
        <v>86</v>
      </c>
      <c r="AY146" s="16" t="s">
        <v>136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84</v>
      </c>
      <c r="BK146" s="249">
        <f>ROUND(I146*H146,2)</f>
        <v>0</v>
      </c>
      <c r="BL146" s="16" t="s">
        <v>143</v>
      </c>
      <c r="BM146" s="248" t="s">
        <v>517</v>
      </c>
    </row>
    <row r="147" s="2" customFormat="1" ht="16.5" customHeight="1">
      <c r="A147" s="37"/>
      <c r="B147" s="38"/>
      <c r="C147" s="236" t="s">
        <v>518</v>
      </c>
      <c r="D147" s="236" t="s">
        <v>139</v>
      </c>
      <c r="E147" s="237" t="s">
        <v>414</v>
      </c>
      <c r="F147" s="238" t="s">
        <v>415</v>
      </c>
      <c r="G147" s="239" t="s">
        <v>319</v>
      </c>
      <c r="H147" s="240">
        <v>119</v>
      </c>
      <c r="I147" s="241"/>
      <c r="J147" s="242">
        <f>ROUND(I147*H147,2)</f>
        <v>0</v>
      </c>
      <c r="K147" s="243"/>
      <c r="L147" s="43"/>
      <c r="M147" s="244" t="s">
        <v>1</v>
      </c>
      <c r="N147" s="245" t="s">
        <v>41</v>
      </c>
      <c r="O147" s="90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143</v>
      </c>
      <c r="AT147" s="248" t="s">
        <v>139</v>
      </c>
      <c r="AU147" s="248" t="s">
        <v>86</v>
      </c>
      <c r="AY147" s="16" t="s">
        <v>136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84</v>
      </c>
      <c r="BK147" s="249">
        <f>ROUND(I147*H147,2)</f>
        <v>0</v>
      </c>
      <c r="BL147" s="16" t="s">
        <v>143</v>
      </c>
      <c r="BM147" s="248" t="s">
        <v>519</v>
      </c>
    </row>
    <row r="148" s="2" customFormat="1" ht="24" customHeight="1">
      <c r="A148" s="37"/>
      <c r="B148" s="38"/>
      <c r="C148" s="236" t="s">
        <v>143</v>
      </c>
      <c r="D148" s="236" t="s">
        <v>139</v>
      </c>
      <c r="E148" s="237" t="s">
        <v>418</v>
      </c>
      <c r="F148" s="238" t="s">
        <v>419</v>
      </c>
      <c r="G148" s="239" t="s">
        <v>319</v>
      </c>
      <c r="H148" s="240">
        <v>119</v>
      </c>
      <c r="I148" s="241"/>
      <c r="J148" s="242">
        <f>ROUND(I148*H148,2)</f>
        <v>0</v>
      </c>
      <c r="K148" s="243"/>
      <c r="L148" s="43"/>
      <c r="M148" s="244" t="s">
        <v>1</v>
      </c>
      <c r="N148" s="245" t="s">
        <v>41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143</v>
      </c>
      <c r="AT148" s="248" t="s">
        <v>139</v>
      </c>
      <c r="AU148" s="248" t="s">
        <v>86</v>
      </c>
      <c r="AY148" s="16" t="s">
        <v>136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84</v>
      </c>
      <c r="BK148" s="249">
        <f>ROUND(I148*H148,2)</f>
        <v>0</v>
      </c>
      <c r="BL148" s="16" t="s">
        <v>143</v>
      </c>
      <c r="BM148" s="248" t="s">
        <v>520</v>
      </c>
    </row>
    <row r="149" s="2" customFormat="1" ht="24" customHeight="1">
      <c r="A149" s="37"/>
      <c r="B149" s="38"/>
      <c r="C149" s="236" t="s">
        <v>172</v>
      </c>
      <c r="D149" s="236" t="s">
        <v>139</v>
      </c>
      <c r="E149" s="237" t="s">
        <v>422</v>
      </c>
      <c r="F149" s="238" t="s">
        <v>423</v>
      </c>
      <c r="G149" s="239" t="s">
        <v>242</v>
      </c>
      <c r="H149" s="240">
        <v>2</v>
      </c>
      <c r="I149" s="241"/>
      <c r="J149" s="242">
        <f>ROUND(I149*H149,2)</f>
        <v>0</v>
      </c>
      <c r="K149" s="243"/>
      <c r="L149" s="43"/>
      <c r="M149" s="244" t="s">
        <v>1</v>
      </c>
      <c r="N149" s="245" t="s">
        <v>41</v>
      </c>
      <c r="O149" s="90"/>
      <c r="P149" s="246">
        <f>O149*H149</f>
        <v>0</v>
      </c>
      <c r="Q149" s="246">
        <v>0.46009</v>
      </c>
      <c r="R149" s="246">
        <f>Q149*H149</f>
        <v>0.92018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143</v>
      </c>
      <c r="AT149" s="248" t="s">
        <v>139</v>
      </c>
      <c r="AU149" s="248" t="s">
        <v>86</v>
      </c>
      <c r="AY149" s="16" t="s">
        <v>136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84</v>
      </c>
      <c r="BK149" s="249">
        <f>ROUND(I149*H149,2)</f>
        <v>0</v>
      </c>
      <c r="BL149" s="16" t="s">
        <v>143</v>
      </c>
      <c r="BM149" s="248" t="s">
        <v>521</v>
      </c>
    </row>
    <row r="150" s="2" customFormat="1" ht="24" customHeight="1">
      <c r="A150" s="37"/>
      <c r="B150" s="38"/>
      <c r="C150" s="236" t="s">
        <v>7</v>
      </c>
      <c r="D150" s="236" t="s">
        <v>139</v>
      </c>
      <c r="E150" s="237" t="s">
        <v>426</v>
      </c>
      <c r="F150" s="238" t="s">
        <v>522</v>
      </c>
      <c r="G150" s="239" t="s">
        <v>242</v>
      </c>
      <c r="H150" s="240">
        <v>2</v>
      </c>
      <c r="I150" s="241"/>
      <c r="J150" s="242">
        <f>ROUND(I150*H150,2)</f>
        <v>0</v>
      </c>
      <c r="K150" s="243"/>
      <c r="L150" s="43"/>
      <c r="M150" s="244" t="s">
        <v>1</v>
      </c>
      <c r="N150" s="245" t="s">
        <v>41</v>
      </c>
      <c r="O150" s="90"/>
      <c r="P150" s="246">
        <f>O150*H150</f>
        <v>0</v>
      </c>
      <c r="Q150" s="246">
        <v>0.12303</v>
      </c>
      <c r="R150" s="246">
        <f>Q150*H150</f>
        <v>0.24606</v>
      </c>
      <c r="S150" s="246">
        <v>0</v>
      </c>
      <c r="T150" s="24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8" t="s">
        <v>143</v>
      </c>
      <c r="AT150" s="248" t="s">
        <v>139</v>
      </c>
      <c r="AU150" s="248" t="s">
        <v>86</v>
      </c>
      <c r="AY150" s="16" t="s">
        <v>136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6" t="s">
        <v>84</v>
      </c>
      <c r="BK150" s="249">
        <f>ROUND(I150*H150,2)</f>
        <v>0</v>
      </c>
      <c r="BL150" s="16" t="s">
        <v>143</v>
      </c>
      <c r="BM150" s="248" t="s">
        <v>523</v>
      </c>
    </row>
    <row r="151" s="12" customFormat="1" ht="22.8" customHeight="1">
      <c r="A151" s="12"/>
      <c r="B151" s="220"/>
      <c r="C151" s="221"/>
      <c r="D151" s="222" t="s">
        <v>75</v>
      </c>
      <c r="E151" s="234" t="s">
        <v>467</v>
      </c>
      <c r="F151" s="234" t="s">
        <v>468</v>
      </c>
      <c r="G151" s="221"/>
      <c r="H151" s="221"/>
      <c r="I151" s="224"/>
      <c r="J151" s="235">
        <f>BK151</f>
        <v>0</v>
      </c>
      <c r="K151" s="221"/>
      <c r="L151" s="226"/>
      <c r="M151" s="227"/>
      <c r="N151" s="228"/>
      <c r="O151" s="228"/>
      <c r="P151" s="229">
        <f>P152</f>
        <v>0</v>
      </c>
      <c r="Q151" s="228"/>
      <c r="R151" s="229">
        <f>R152</f>
        <v>0</v>
      </c>
      <c r="S151" s="228"/>
      <c r="T151" s="23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1" t="s">
        <v>84</v>
      </c>
      <c r="AT151" s="232" t="s">
        <v>75</v>
      </c>
      <c r="AU151" s="232" t="s">
        <v>84</v>
      </c>
      <c r="AY151" s="231" t="s">
        <v>136</v>
      </c>
      <c r="BK151" s="233">
        <f>BK152</f>
        <v>0</v>
      </c>
    </row>
    <row r="152" s="2" customFormat="1" ht="48" customHeight="1">
      <c r="A152" s="37"/>
      <c r="B152" s="38"/>
      <c r="C152" s="236" t="s">
        <v>176</v>
      </c>
      <c r="D152" s="236" t="s">
        <v>139</v>
      </c>
      <c r="E152" s="237" t="s">
        <v>470</v>
      </c>
      <c r="F152" s="238" t="s">
        <v>471</v>
      </c>
      <c r="G152" s="239" t="s">
        <v>197</v>
      </c>
      <c r="H152" s="240">
        <v>1.3700000000000001</v>
      </c>
      <c r="I152" s="241"/>
      <c r="J152" s="242">
        <f>ROUND(I152*H152,2)</f>
        <v>0</v>
      </c>
      <c r="K152" s="243"/>
      <c r="L152" s="43"/>
      <c r="M152" s="284" t="s">
        <v>1</v>
      </c>
      <c r="N152" s="285" t="s">
        <v>41</v>
      </c>
      <c r="O152" s="286"/>
      <c r="P152" s="287">
        <f>O152*H152</f>
        <v>0</v>
      </c>
      <c r="Q152" s="287">
        <v>0</v>
      </c>
      <c r="R152" s="287">
        <f>Q152*H152</f>
        <v>0</v>
      </c>
      <c r="S152" s="287">
        <v>0</v>
      </c>
      <c r="T152" s="28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8" t="s">
        <v>143</v>
      </c>
      <c r="AT152" s="248" t="s">
        <v>139</v>
      </c>
      <c r="AU152" s="248" t="s">
        <v>86</v>
      </c>
      <c r="AY152" s="16" t="s">
        <v>136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6" t="s">
        <v>84</v>
      </c>
      <c r="BK152" s="249">
        <f>ROUND(I152*H152,2)</f>
        <v>0</v>
      </c>
      <c r="BL152" s="16" t="s">
        <v>143</v>
      </c>
      <c r="BM152" s="248" t="s">
        <v>524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183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kSZQe7RZ9ESUzjwCl9Gd4quecQJe+xrKe+xdvXf/PUkrUCxDECW8TKkzUV5hq3Djxt0TKG2EEGzcN1XdvJ2GDg==" hashValue="7c2A+BbXrRszVAlV+Gwkcu0s4aNLC1An544l006dn0s1ZXfGh1/brcCHkEtbHA0hZWSuONSVUKGkqMtsqCWfDQ==" algorithmName="SHA-512" password="CC35"/>
  <autoFilter ref="C119:K15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Vera Radouchova</dc:creator>
  <cp:lastModifiedBy>Vera Radouchova</cp:lastModifiedBy>
  <dcterms:created xsi:type="dcterms:W3CDTF">2019-12-19T13:24:29Z</dcterms:created>
  <dcterms:modified xsi:type="dcterms:W3CDTF">2019-12-19T13:24:36Z</dcterms:modified>
</cp:coreProperties>
</file>